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aso.iantomasi\Desktop\condivisione\Bilanci\Attività ufficio\Da pubblicare\Consuntivo 2019\"/>
    </mc:Choice>
  </mc:AlternateContent>
  <bookViews>
    <workbookView xWindow="120" yWindow="120" windowWidth="28695" windowHeight="12525"/>
  </bookViews>
  <sheets>
    <sheet name="CE" sheetId="1" r:id="rId1"/>
    <sheet name="Riclassificato" sheetId="2" r:id="rId2"/>
    <sheet name="SP Attivo" sheetId="3" r:id="rId3"/>
    <sheet name="SP Passivo" sheetId="4" r:id="rId4"/>
    <sheet name="POA" sheetId="5" r:id="rId5"/>
  </sheets>
  <externalReferences>
    <externalReference r:id="rId6"/>
  </externalReferences>
  <definedNames>
    <definedName name="_xlnm.Print_Titles" localSheetId="0">CE!$1:$1</definedName>
    <definedName name="_xlnm.Print_Titles" localSheetId="4">POA!$1:$3</definedName>
    <definedName name="_xlnm.Print_Titles" localSheetId="1">Riclassificato!$1:$3</definedName>
    <definedName name="_xlnm.Print_Titles" localSheetId="2">'SP Attivo'!$1:$4</definedName>
    <definedName name="_xlnm.Print_Titles" localSheetId="3">'SP Passivo'!$1:$4</definedName>
  </definedNames>
  <calcPr calcId="162913"/>
</workbook>
</file>

<file path=xl/calcChain.xml><?xml version="1.0" encoding="utf-8"?>
<calcChain xmlns="http://schemas.openxmlformats.org/spreadsheetml/2006/main">
  <c r="D151" i="5" l="1"/>
  <c r="F144" i="5"/>
  <c r="E144" i="5"/>
  <c r="D143" i="5"/>
  <c r="D142" i="5"/>
  <c r="F141" i="5"/>
  <c r="E141" i="5"/>
  <c r="E145" i="5" s="1"/>
  <c r="D140" i="5"/>
  <c r="D141" i="5" s="1"/>
  <c r="D139" i="5"/>
  <c r="F138" i="5"/>
  <c r="E138" i="5"/>
  <c r="D138" i="5"/>
  <c r="D137" i="5"/>
  <c r="D136" i="5"/>
  <c r="D135" i="5"/>
  <c r="D134" i="5"/>
  <c r="D133" i="5"/>
  <c r="F123" i="5"/>
  <c r="E123" i="5"/>
  <c r="D122" i="5"/>
  <c r="D121" i="5"/>
  <c r="D120" i="5"/>
  <c r="D119" i="5"/>
  <c r="D123" i="5" s="1"/>
  <c r="F118" i="5"/>
  <c r="E118" i="5"/>
  <c r="E124" i="5" s="1"/>
  <c r="D117" i="5"/>
  <c r="D116" i="5"/>
  <c r="D118" i="5" s="1"/>
  <c r="D124" i="5" s="1"/>
  <c r="D115" i="5"/>
  <c r="D114" i="5"/>
  <c r="F113" i="5"/>
  <c r="E113" i="5"/>
  <c r="D112" i="5"/>
  <c r="D111" i="5"/>
  <c r="D110" i="5"/>
  <c r="D109" i="5"/>
  <c r="D108" i="5"/>
  <c r="F104" i="5"/>
  <c r="E104" i="5"/>
  <c r="D104" i="5"/>
  <c r="D103" i="5"/>
  <c r="D102" i="5"/>
  <c r="D100" i="5"/>
  <c r="D99" i="5"/>
  <c r="F98" i="5"/>
  <c r="E98" i="5"/>
  <c r="D97" i="5"/>
  <c r="D96" i="5"/>
  <c r="D95" i="5"/>
  <c r="D94" i="5"/>
  <c r="D93" i="5"/>
  <c r="D98" i="5" s="1"/>
  <c r="D92" i="5"/>
  <c r="F91" i="5"/>
  <c r="E91" i="5"/>
  <c r="E101" i="5" s="1"/>
  <c r="D90" i="5"/>
  <c r="D89" i="5"/>
  <c r="D88" i="5"/>
  <c r="D87" i="5"/>
  <c r="D86" i="5"/>
  <c r="D91" i="5" s="1"/>
  <c r="D101" i="5" s="1"/>
  <c r="F85" i="5"/>
  <c r="E85" i="5"/>
  <c r="D84" i="5"/>
  <c r="D85" i="5" s="1"/>
  <c r="F81" i="5"/>
  <c r="D80" i="5"/>
  <c r="D79" i="5"/>
  <c r="D78" i="5"/>
  <c r="D77" i="5"/>
  <c r="F76" i="5"/>
  <c r="E76" i="5"/>
  <c r="D75" i="5"/>
  <c r="D74" i="5"/>
  <c r="D76" i="5" s="1"/>
  <c r="D73" i="5"/>
  <c r="F72" i="5"/>
  <c r="E72" i="5"/>
  <c r="E81" i="5" s="1"/>
  <c r="E82" i="5" s="1"/>
  <c r="D71" i="5"/>
  <c r="D72" i="5" s="1"/>
  <c r="D81" i="5" s="1"/>
  <c r="D70" i="5"/>
  <c r="D69" i="5"/>
  <c r="D68" i="5"/>
  <c r="F67" i="5"/>
  <c r="F82" i="5" s="1"/>
  <c r="E67" i="5"/>
  <c r="D66" i="5"/>
  <c r="D65" i="5"/>
  <c r="D64" i="5"/>
  <c r="D63" i="5"/>
  <c r="D62" i="5"/>
  <c r="F61" i="5"/>
  <c r="E61" i="5"/>
  <c r="D60" i="5"/>
  <c r="D59" i="5"/>
  <c r="D58" i="5"/>
  <c r="D55" i="5"/>
  <c r="F54" i="5"/>
  <c r="F56" i="5" s="1"/>
  <c r="E54" i="5"/>
  <c r="E56" i="5" s="1"/>
  <c r="D53" i="5"/>
  <c r="D52" i="5"/>
  <c r="D51" i="5"/>
  <c r="D49" i="5"/>
  <c r="F48" i="5"/>
  <c r="F50" i="5" s="1"/>
  <c r="F57" i="5" s="1"/>
  <c r="E48" i="5"/>
  <c r="E50" i="5" s="1"/>
  <c r="E57" i="5" s="1"/>
  <c r="D47" i="5"/>
  <c r="D46" i="5"/>
  <c r="D45" i="5"/>
  <c r="D48" i="5" s="1"/>
  <c r="D50" i="5" s="1"/>
  <c r="F41" i="5"/>
  <c r="E41" i="5"/>
  <c r="D40" i="5"/>
  <c r="D39" i="5"/>
  <c r="D41" i="5" s="1"/>
  <c r="F38" i="5"/>
  <c r="E38" i="5"/>
  <c r="D37" i="5"/>
  <c r="D36" i="5"/>
  <c r="D38" i="5" s="1"/>
  <c r="F35" i="5"/>
  <c r="E35" i="5"/>
  <c r="D34" i="5"/>
  <c r="D33" i="5"/>
  <c r="D35" i="5" s="1"/>
  <c r="D31" i="5"/>
  <c r="D30" i="5"/>
  <c r="F29" i="5"/>
  <c r="F32" i="5" s="1"/>
  <c r="E29" i="5"/>
  <c r="E32" i="5" s="1"/>
  <c r="D28" i="5"/>
  <c r="D27" i="5"/>
  <c r="D26" i="5"/>
  <c r="D29" i="5" s="1"/>
  <c r="D32" i="5" s="1"/>
  <c r="F24" i="5"/>
  <c r="E24" i="5"/>
  <c r="D23" i="5"/>
  <c r="D22" i="5"/>
  <c r="D24" i="5" s="1"/>
  <c r="F20" i="5"/>
  <c r="E20" i="5"/>
  <c r="D19" i="5"/>
  <c r="D18" i="5"/>
  <c r="D20" i="5" s="1"/>
  <c r="F17" i="5"/>
  <c r="F21" i="5" s="1"/>
  <c r="E17" i="5"/>
  <c r="E21" i="5" s="1"/>
  <c r="D16" i="5"/>
  <c r="D15" i="5"/>
  <c r="D17" i="5" s="1"/>
  <c r="D21" i="5" s="1"/>
  <c r="F13" i="5"/>
  <c r="E13" i="5"/>
  <c r="D12" i="5"/>
  <c r="D11" i="5"/>
  <c r="D13" i="5" s="1"/>
  <c r="F10" i="5"/>
  <c r="F14" i="5" s="1"/>
  <c r="F25" i="5" s="1"/>
  <c r="E10" i="5"/>
  <c r="E14" i="5" s="1"/>
  <c r="E25" i="5" s="1"/>
  <c r="D9" i="5"/>
  <c r="D8" i="5"/>
  <c r="F7" i="5"/>
  <c r="E7" i="5"/>
  <c r="D6" i="5"/>
  <c r="D7" i="5" s="1"/>
  <c r="D5" i="5"/>
  <c r="D188" i="3"/>
  <c r="D187" i="3"/>
  <c r="D186" i="3"/>
  <c r="D185" i="3"/>
  <c r="D184" i="3"/>
  <c r="D183" i="3" s="1"/>
  <c r="D181" i="3"/>
  <c r="D180" i="3"/>
  <c r="D179" i="3" s="1"/>
  <c r="D178" i="3"/>
  <c r="D177" i="3"/>
  <c r="D176" i="3" s="1"/>
  <c r="D175" i="3" s="1"/>
  <c r="D174" i="3"/>
  <c r="D173" i="3"/>
  <c r="D170" i="3" s="1"/>
  <c r="D172" i="3"/>
  <c r="D171" i="3"/>
  <c r="D169" i="3"/>
  <c r="D168" i="3"/>
  <c r="D167" i="3" s="1"/>
  <c r="E166" i="3"/>
  <c r="D166" i="3"/>
  <c r="D164" i="3" s="1"/>
  <c r="E165" i="3"/>
  <c r="D165" i="3"/>
  <c r="E164" i="3"/>
  <c r="E163" i="3"/>
  <c r="D163" i="3"/>
  <c r="E162" i="3"/>
  <c r="E161" i="3" s="1"/>
  <c r="D162" i="3"/>
  <c r="D161" i="3" s="1"/>
  <c r="E160" i="3"/>
  <c r="D160" i="3"/>
  <c r="E159" i="3"/>
  <c r="D159" i="3"/>
  <c r="E158" i="3"/>
  <c r="D158" i="3"/>
  <c r="E157" i="3"/>
  <c r="D157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 s="1"/>
  <c r="D141" i="3"/>
  <c r="D140" i="3"/>
  <c r="D139" i="3"/>
  <c r="D138" i="3"/>
  <c r="D137" i="3"/>
  <c r="D136" i="3"/>
  <c r="D135" i="3"/>
  <c r="D132" i="3" s="1"/>
  <c r="D134" i="3"/>
  <c r="D133" i="3"/>
  <c r="D131" i="3"/>
  <c r="D130" i="3"/>
  <c r="E129" i="3"/>
  <c r="D129" i="3"/>
  <c r="D128" i="3"/>
  <c r="D127" i="3"/>
  <c r="D126" i="3"/>
  <c r="D125" i="3"/>
  <c r="D124" i="3"/>
  <c r="D121" i="3" s="1"/>
  <c r="D120" i="3" s="1"/>
  <c r="D123" i="3"/>
  <c r="D122" i="3"/>
  <c r="D119" i="3"/>
  <c r="D118" i="3"/>
  <c r="D117" i="3"/>
  <c r="D116" i="3"/>
  <c r="D114" i="3" s="1"/>
  <c r="D115" i="3"/>
  <c r="D113" i="3"/>
  <c r="D111" i="3"/>
  <c r="D110" i="3"/>
  <c r="D109" i="3"/>
  <c r="D108" i="3"/>
  <c r="D107" i="3"/>
  <c r="D106" i="3"/>
  <c r="D105" i="3"/>
  <c r="D102" i="3"/>
  <c r="D101" i="3"/>
  <c r="D100" i="3"/>
  <c r="D99" i="3"/>
  <c r="D95" i="3" s="1"/>
  <c r="D98" i="3"/>
  <c r="D97" i="3"/>
  <c r="D96" i="3"/>
  <c r="D94" i="3"/>
  <c r="D93" i="3"/>
  <c r="D92" i="3"/>
  <c r="D91" i="3"/>
  <c r="D90" i="3"/>
  <c r="D89" i="3"/>
  <c r="D88" i="3"/>
  <c r="D87" i="3"/>
  <c r="D85" i="3" s="1"/>
  <c r="D84" i="3" s="1"/>
  <c r="D86" i="3"/>
  <c r="D82" i="3"/>
  <c r="D81" i="3"/>
  <c r="D80" i="3"/>
  <c r="D79" i="3"/>
  <c r="D78" i="3" s="1"/>
  <c r="D76" i="3" s="1"/>
  <c r="D77" i="3"/>
  <c r="D75" i="3"/>
  <c r="D71" i="3" s="1"/>
  <c r="D70" i="3" s="1"/>
  <c r="D74" i="3"/>
  <c r="D73" i="3"/>
  <c r="D72" i="3"/>
  <c r="D69" i="3"/>
  <c r="D68" i="3"/>
  <c r="D67" i="3"/>
  <c r="D66" i="3"/>
  <c r="D65" i="3"/>
  <c r="D64" i="3"/>
  <c r="D63" i="3"/>
  <c r="D61" i="3" s="1"/>
  <c r="D62" i="3"/>
  <c r="D60" i="3"/>
  <c r="D59" i="3"/>
  <c r="D57" i="3" s="1"/>
  <c r="D58" i="3"/>
  <c r="D56" i="3"/>
  <c r="D55" i="3"/>
  <c r="D53" i="3" s="1"/>
  <c r="D54" i="3"/>
  <c r="D52" i="3"/>
  <c r="D51" i="3"/>
  <c r="D50" i="3" s="1"/>
  <c r="D49" i="3"/>
  <c r="D48" i="3"/>
  <c r="D47" i="3"/>
  <c r="D46" i="3"/>
  <c r="D45" i="3"/>
  <c r="D44" i="3"/>
  <c r="D43" i="3"/>
  <c r="D41" i="3" s="1"/>
  <c r="D42" i="3"/>
  <c r="D40" i="3"/>
  <c r="D39" i="3"/>
  <c r="D38" i="3" s="1"/>
  <c r="D37" i="3" s="1"/>
  <c r="D36" i="3"/>
  <c r="D35" i="3"/>
  <c r="D34" i="3" s="1"/>
  <c r="D32" i="3"/>
  <c r="D31" i="3"/>
  <c r="D28" i="3" s="1"/>
  <c r="D30" i="3"/>
  <c r="D29" i="3"/>
  <c r="D27" i="3"/>
  <c r="D26" i="3"/>
  <c r="D25" i="3"/>
  <c r="D24" i="3"/>
  <c r="D23" i="3"/>
  <c r="D19" i="3" s="1"/>
  <c r="D22" i="3"/>
  <c r="D21" i="3"/>
  <c r="D20" i="3"/>
  <c r="D18" i="3"/>
  <c r="D17" i="3"/>
  <c r="D16" i="3"/>
  <c r="D15" i="3"/>
  <c r="D13" i="3" s="1"/>
  <c r="D14" i="3"/>
  <c r="D12" i="3"/>
  <c r="D11" i="3"/>
  <c r="D10" i="3" s="1"/>
  <c r="D9" i="3"/>
  <c r="D8" i="3"/>
  <c r="D7" i="3"/>
  <c r="D6" i="3" s="1"/>
  <c r="F125" i="5" l="1"/>
  <c r="F127" i="5" s="1"/>
  <c r="D61" i="5"/>
  <c r="D67" i="5"/>
  <c r="F101" i="5"/>
  <c r="D113" i="5"/>
  <c r="F145" i="5"/>
  <c r="F147" i="5" s="1"/>
  <c r="E106" i="5"/>
  <c r="E125" i="5"/>
  <c r="E127" i="5" s="1"/>
  <c r="D10" i="5"/>
  <c r="D14" i="5" s="1"/>
  <c r="D25" i="5" s="1"/>
  <c r="D43" i="5" s="1"/>
  <c r="D54" i="5"/>
  <c r="D56" i="5" s="1"/>
  <c r="D57" i="5" s="1"/>
  <c r="F124" i="5"/>
  <c r="D144" i="5"/>
  <c r="D145" i="5" s="1"/>
  <c r="D147" i="5" s="1"/>
  <c r="F106" i="5"/>
  <c r="F129" i="5" s="1"/>
  <c r="F131" i="5" s="1"/>
  <c r="D82" i="5"/>
  <c r="D125" i="5"/>
  <c r="D127" i="5" s="1"/>
  <c r="E147" i="5"/>
  <c r="D104" i="3"/>
  <c r="D103" i="3" s="1"/>
  <c r="D83" i="3" s="1"/>
  <c r="D156" i="3"/>
  <c r="D33" i="3"/>
  <c r="D5" i="3"/>
  <c r="D106" i="5" l="1"/>
  <c r="D129" i="5" s="1"/>
  <c r="D131" i="5" s="1"/>
  <c r="D149" i="5" s="1"/>
  <c r="D153" i="5" s="1"/>
  <c r="F149" i="5"/>
  <c r="E129" i="5"/>
  <c r="E131" i="5" s="1"/>
  <c r="E149" i="5" s="1"/>
  <c r="D182" i="3"/>
</calcChain>
</file>

<file path=xl/sharedStrings.xml><?xml version="1.0" encoding="utf-8"?>
<sst xmlns="http://schemas.openxmlformats.org/spreadsheetml/2006/main" count="11680" uniqueCount="2415">
  <si>
    <t>POA</t>
  </si>
  <si>
    <t>Cons</t>
  </si>
  <si>
    <t>CODICE</t>
  </si>
  <si>
    <t>VOCE MODELLO CE</t>
  </si>
  <si>
    <t>Consuntivo 2019 
- € -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</si>
  <si>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</si>
  <si>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</si>
  <si>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</si>
  <si>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</si>
  <si>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</si>
  <si>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</si>
  <si>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</si>
  <si>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A1.1</t>
  </si>
  <si>
    <t>AA0031</t>
  </si>
  <si>
    <t>A.1.A.1.1)  Finanziamento indistinto</t>
  </si>
  <si>
    <t>AA0032</t>
  </si>
  <si>
    <t>A.1.A.1.2)  Finanziamento indistinto finalizzato da Regione</t>
  </si>
  <si>
    <t>AA0033</t>
  </si>
  <si>
    <t>A.1.A.1.3)  Funzioni</t>
  </si>
  <si>
    <t>AA0034</t>
  </si>
  <si>
    <t>A.1.A.1.3.A)  Funzioni - Pronto Soccorso</t>
  </si>
  <si>
    <t>AA0035</t>
  </si>
  <si>
    <t>A.1.A.1.3.B)  Funzioni - Altro</t>
  </si>
  <si>
    <t>AA0036</t>
  </si>
  <si>
    <t>A.1.A.1.4)  Quota finalizzata per il Piano aziendale di cui all'art.1, comma 528, L.208/2015</t>
  </si>
  <si>
    <t>A1.2</t>
  </si>
  <si>
    <t>AA0040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</si>
  <si>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</si>
  <si>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</si>
  <si>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</si>
  <si>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</si>
  <si>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</si>
  <si>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 xml:space="preserve">A.1.B.1)  da Regione o Prov. Aut. (extra fondo) </t>
  </si>
  <si>
    <t>A.1.B.1)  da altri enti pubblici (extra fondo) vincolati</t>
  </si>
  <si>
    <t>A3.1b</t>
  </si>
  <si>
    <t>AA0070</t>
  </si>
  <si>
    <t>A.1.B.1.1)  Contributi da Regione o Prov. Aut. (extra fondo) vincolati</t>
  </si>
  <si>
    <t>A.1.B.1.1)  Contributi da Regione (extra fondo) vincolati</t>
  </si>
  <si>
    <t>H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</si>
  <si>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</si>
  <si>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</si>
  <si>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A.1.B.2.1)  Contributi da altri enti pubblici (extra fondo) vincolati</t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</si>
  <si>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</si>
  <si>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</si>
  <si>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</si>
  <si>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</si>
  <si>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</si>
  <si>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</si>
  <si>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A2.5a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</si>
  <si>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</si>
  <si>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</si>
  <si>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</si>
  <si>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</si>
  <si>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</si>
  <si>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</si>
  <si>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</si>
  <si>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A3.1c</t>
  </si>
  <si>
    <t>AA0141</t>
  </si>
  <si>
    <t>A.1.B.3.1)  Contributi da Ministero della salute (extra-fondo)</t>
  </si>
  <si>
    <t>A.1.B.1.2)  Contributi da altri enti pubblici (extra fondo) vincolati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</si>
  <si>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</si>
  <si>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</si>
  <si>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</si>
  <si>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</si>
  <si>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</si>
  <si>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</si>
  <si>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</si>
  <si>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Contributi da altri soggetti pubblici (extra fondo) - in attuazione dell'ast.79, comma 1 sexies lettera c), delD.L. 112/2008, convertito con legge 133//2008 edella legge 23 dicembre 2009 n.191</t>
  </si>
  <si>
    <t>AA0180</t>
  </si>
  <si>
    <t>A.1.C)  Contributi c/esercizio per ricerca</t>
  </si>
  <si>
    <t>A3.1a</t>
  </si>
  <si>
    <t>AA0190</t>
  </si>
  <si>
    <t>A.1.C.1)  Contributi da Ministero della Salute per ricerca corrente</t>
  </si>
  <si>
    <t>A.1.B.1.4)  Contributi in conto esercizio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</si>
  <si>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</si>
  <si>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</si>
  <si>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</si>
  <si>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</si>
  <si>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A3.3</t>
  </si>
  <si>
    <t>AA0220</t>
  </si>
  <si>
    <t>A.1.C.4)  Contributi da privati per ricerca</t>
  </si>
  <si>
    <t>AA0230</t>
  </si>
  <si>
    <t>A.1.D)  Contributi c/esercizio da privati</t>
  </si>
  <si>
    <t>A.1.C)  Contributi c/esercizio da enti privati</t>
  </si>
  <si>
    <t>AA0240</t>
  </si>
  <si>
    <t>A.2)  Rettifica contributi c/esercizio per destinazione ad investimenti</t>
  </si>
  <si>
    <t>A5.1</t>
  </si>
  <si>
    <t>AA0250</t>
  </si>
  <si>
    <t>A.2.A)  Rettifica contributi in c/esercizio per destinazione ad investimenti - da Regione o Prov. Aut. per quota F.S. regionale</t>
  </si>
  <si>
    <t>A5.2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</si>
  <si>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</si>
  <si>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</si>
  <si>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</si>
  <si>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</si>
  <si>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A6.1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</si>
  <si>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</si>
  <si>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</si>
  <si>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</si>
  <si>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</si>
  <si>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</si>
  <si>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</si>
  <si>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B.15.C.1)  Accantonamenti per interessi di mora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</si>
  <si>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</si>
  <si>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</si>
  <si>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</si>
  <si>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</si>
  <si>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</si>
  <si>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</si>
  <si>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</si>
  <si>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</si>
  <si>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</si>
  <si>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</si>
  <si>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A2.1a</t>
  </si>
  <si>
    <t>AA0350</t>
  </si>
  <si>
    <r>
      <t>A.4.A.1.1</t>
    </r>
    <r>
      <rPr>
        <sz val="10"/>
        <rFont val="Tahoma"/>
        <family val="2"/>
      </rPr>
      <t>) Prestazioni di ricovero</t>
    </r>
  </si>
  <si>
    <t>AA0360</t>
  </si>
  <si>
    <t>A.4.A.1.2) Prestazioni di specialistica ambulatoriale</t>
  </si>
  <si>
    <t>A.2.A.1.1.B) Prestazioni di specialistica ambulatoriale</t>
  </si>
  <si>
    <t>AA0361</t>
  </si>
  <si>
    <t>A.4.A.1.3) Prestazioni di pronto soccorso non seguito da ricovero</t>
  </si>
  <si>
    <t>A2.2a</t>
  </si>
  <si>
    <t>AA0370</t>
  </si>
  <si>
    <t>A.4.A.1.4) Prestazioni di psichiatria residenziale e semiresidenziale</t>
  </si>
  <si>
    <t>A.2.A.1.1.C) Prestazioni di psichiatria residenziale e semiresidenziale</t>
  </si>
  <si>
    <t>AA0380</t>
  </si>
  <si>
    <t>A.4.A.1.5) Prestazioni di File F</t>
  </si>
  <si>
    <t>A.2.A.1.1.D) Prestazioni di File F</t>
  </si>
  <si>
    <t>AA0390</t>
  </si>
  <si>
    <t>A.4.A.1.6) Prestazioni servizi MMG, PLS, Contin. assistenziale</t>
  </si>
  <si>
    <t>A.2.A.1.1.E.1) Prestazioni servizi MMG, PLS, Contin. Assistenziale</t>
  </si>
  <si>
    <t>AA0400</t>
  </si>
  <si>
    <t>A.4.A.1.7) Prestazioni servizi farmaceutica convenzionata</t>
  </si>
  <si>
    <t>A.2.A.1.1.E.2) Prestazioni servizi farmaceutica convenzionata</t>
  </si>
  <si>
    <t>AA0410</t>
  </si>
  <si>
    <t>A.4.A.1.8) Prestazioni termali</t>
  </si>
  <si>
    <t>A.2.A.1.1.E.3) Prestazioni termali</t>
  </si>
  <si>
    <t>AA0420</t>
  </si>
  <si>
    <t>A.4.A.1.9) Prestazioni trasporto ambulanze ed elisoccorso</t>
  </si>
  <si>
    <t>A.2.A.1.1.E.4)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</si>
  <si>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</si>
  <si>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</si>
  <si>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</si>
  <si>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</si>
  <si>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</si>
  <si>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</si>
  <si>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</si>
  <si>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</si>
  <si>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</si>
  <si>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</si>
  <si>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</si>
  <si>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</si>
  <si>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A.2.A.1.1.E.5) Altre prestazioni sanitarie e socio-sanitarie</t>
  </si>
  <si>
    <t>AA0440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</si>
  <si>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</si>
  <si>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</si>
  <si>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</si>
  <si>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</si>
  <si>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A.2.A.1.3)    Ricavi per prestaz. sanitarie e sociosanitarie erogate a soggetti pubblici extra Regione</t>
  </si>
  <si>
    <t>A2.3a</t>
  </si>
  <si>
    <t>S</t>
  </si>
  <si>
    <t>AA0460</t>
  </si>
  <si>
    <t>A.4.A.3.1) Prestazioni di ricovero</t>
  </si>
  <si>
    <t>A.2.A.1.3.A) Prestazioni di ricovero</t>
  </si>
  <si>
    <t>AA0470</t>
  </si>
  <si>
    <t>A.4.A.3.2) Prestazioni ambulatoriali</t>
  </si>
  <si>
    <t>A.2.A.1.3.B) Prestazioni ambulatoriali</t>
  </si>
  <si>
    <t>AA0471</t>
  </si>
  <si>
    <t>A.4.A.3.3) Prestazioni pronto soccorso non seguite da ricovero</t>
  </si>
  <si>
    <t>A2.4a</t>
  </si>
  <si>
    <t>SS</t>
  </si>
  <si>
    <t>AA0480</t>
  </si>
  <si>
    <t>A.4.A.3.4) Prestazioni di psichiatria non soggetta a compensazione (resid. e semiresid.)</t>
  </si>
  <si>
    <t>A.2.A.1.3.C) Prestazioni di psichiatria non soggetta a compensazione (resid. e semiresid.)</t>
  </si>
  <si>
    <t>AA0490</t>
  </si>
  <si>
    <t>A.4.A.3.5) Prestazioni di File F</t>
  </si>
  <si>
    <t>A.2.A.1.3.D) Prestazioni di File F</t>
  </si>
  <si>
    <t>AA0500</t>
  </si>
  <si>
    <t>A.4.A.3.6) Prestazioni servizi MMG, PLS, Contin. assistenziale Extraregione</t>
  </si>
  <si>
    <t>A.2.A.1.3.E.1) Prestazioni servizi MMG, PLS, Contin. assistenziale Extraregione</t>
  </si>
  <si>
    <t>AA0510</t>
  </si>
  <si>
    <t>A.4.A.3.7) Prestazioni servizi farmaceutica convenzionata Extraregione</t>
  </si>
  <si>
    <t>A.2.A.1.3.E.2) Prestazioni servizi farmaceutica conv enzionata Extraregione</t>
  </si>
  <si>
    <t>AA0520</t>
  </si>
  <si>
    <t>A.4.A.3.8) Prestazioni termali Extraregione</t>
  </si>
  <si>
    <t>A.2.A.1.3.E.3) Prestazioni termali Extraregione</t>
  </si>
  <si>
    <t>AA0530</t>
  </si>
  <si>
    <t>A.4.A.3.9) Prestazioni trasporto ambulanze ed elisoccorso Extraregione</t>
  </si>
  <si>
    <t>A.2.A.1.3.E.4) Prestazioni trasporto ambulanze ed elisoccorso Extraregione</t>
  </si>
  <si>
    <t>AA0541</t>
  </si>
  <si>
    <t>A.4.A.3.10) Prestazioni assistenza integrativa da pubblico (extraregione)</t>
  </si>
  <si>
    <t>A.2.A.1.3.E.5) Altre prestazioni sanitarie Extraregione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</si>
  <si>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</si>
  <si>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</si>
  <si>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</si>
  <si>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</si>
  <si>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</si>
  <si>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</si>
  <si>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A.2.A.1.3.F) Altre prestazioni sanitarie e sociosanitarie non soggette a compensazione Extraregione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</si>
  <si>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</si>
  <si>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</si>
  <si>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</si>
  <si>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</si>
  <si>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</si>
  <si>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</si>
  <si>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A.2.A.1.3.F.1) Prestazioni di assistenza riabilitativa non soggetta a compenzazione Extraregione</t>
  </si>
  <si>
    <t>AA0590</t>
  </si>
  <si>
    <t>A.4.A.3.15.B) Altre prestazioni sanitarie e socio-sanitarie a rilevanza sanitaria non soggette a compensazione Extraregione</t>
  </si>
  <si>
    <t>A.2.A.1.3.F.2) Altre prestazioni sanitarie e socio-sanitarie non soggetta a compenzazione Extraregione</t>
  </si>
  <si>
    <t>AA0600</t>
  </si>
  <si>
    <t>A.4.A.3.16) Altre prestazioni sanitarie a rilevanza sanitaria - Mobilità attiva Internazionale</t>
  </si>
  <si>
    <t>A.2.A.1.3.G) Altre prestazioni sanitarie - Mobilità attiva Internazionale</t>
  </si>
  <si>
    <t>AA0601</t>
  </si>
  <si>
    <t>A.4.A.3.17) Altre prestazioni sanitarie a rilevanza sanitaria - Mobilità attiva Internazionale rilevata dalle AO, AOU, IRCCS</t>
  </si>
  <si>
    <t>AA0602</t>
  </si>
  <si>
    <t>A.4.A.3.18) Altre prestazioni sanitarie e socio sanitarie a rilevanza sanitaria ad Aziende sanitarie e casse mutua estera - (fatturate direttamente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</si>
  <si>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</si>
  <si>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</si>
  <si>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</si>
  <si>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AA0620</t>
  </si>
  <si>
    <t>A.4.B.1)  Prestazioni di ricovero da priv. Extraregione in compensazione (mobilità attiva)</t>
  </si>
  <si>
    <t>A.2.A.2.1)  Prestazioni di ricovero da priv. extraregione in compensazione (mobilità attiva)</t>
  </si>
  <si>
    <t>AA0630</t>
  </si>
  <si>
    <t>A.4.B.2)  Prestazioni ambulatoriali da priv. Extraregione in compensazione  (mobilità attiva)</t>
  </si>
  <si>
    <t>A.2.A.2.2)  Prestazioni di ambulatoriali da priv. extraregione in compensazione  (mobilità attiva)</t>
  </si>
  <si>
    <t>AA0631</t>
  </si>
  <si>
    <t>A.4.B.3)  Prestazioni di pronto soccorso non seguite da ricovero da priv. Extraregione in compensazione (mobilità attiva)</t>
  </si>
  <si>
    <t>AA0640</t>
  </si>
  <si>
    <t>A.4.B.4)  Prestazioni di File F da priv. Extraregione in compensazione (mobilità attiva)</t>
  </si>
  <si>
    <t>A.2.A.2.3)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</si>
  <si>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</si>
  <si>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</si>
  <si>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</si>
  <si>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</si>
  <si>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</si>
  <si>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</si>
  <si>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</si>
  <si>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</si>
  <si>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</si>
  <si>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A4.1</t>
  </si>
  <si>
    <t>AA0680</t>
  </si>
  <si>
    <t>A.4.D.1)  Ricavi per prestazioni sanitarie intramoenia - Area ospedaliera</t>
  </si>
  <si>
    <t>A.2.A.4.1)  Ricavi per prestazioni sanitarie intramoenia - Area ospedaliera</t>
  </si>
  <si>
    <t>AA0690</t>
  </si>
  <si>
    <t>A.4.D.2)  Ricavi per prestazioni sanitarie intramoenia - Area specialistica</t>
  </si>
  <si>
    <t>A.2.A.4.2)  Ricavi per prestazioni sanitarie intramoenia - Area specialistica</t>
  </si>
  <si>
    <t>AA0700</t>
  </si>
  <si>
    <t>A.4.D.3)  Ricavi per prestazioni sanitarie intramoenia - Area sanità pubblica</t>
  </si>
  <si>
    <t>A.2.A.4.3)  Ricavi per prestazioni sanitarie intramoenia - Area sanità pubblica</t>
  </si>
  <si>
    <t>AA0710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</si>
  <si>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</si>
  <si>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</si>
  <si>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</si>
  <si>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</si>
  <si>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</si>
  <si>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AA0730</t>
  </si>
  <si>
    <t>A.4.D.6)  Ricavi per prestazioni sanitarie intramoenia - Altro</t>
  </si>
  <si>
    <t>A.2.A.4.6)  Ricavi per prestazioni sanitarie intramoenia - Altro</t>
  </si>
  <si>
    <t>AA0740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</si>
  <si>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</si>
  <si>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</si>
  <si>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</si>
  <si>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</si>
  <si>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</si>
  <si>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AA0760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</si>
  <si>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</si>
  <si>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</si>
  <si>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</si>
  <si>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</si>
  <si>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</si>
  <si>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AA0780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</si>
  <si>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</si>
  <si>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</si>
  <si>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AA0790</t>
  </si>
  <si>
    <t>A.5.B.2) Altri concorsi, recuperi e rimborsi da parte della Regione</t>
  </si>
  <si>
    <t>A.3.B.3.2) Altri concorsi, recuperi e rimborsi per attività tipiche v/Regione</t>
  </si>
  <si>
    <t>AA0800</t>
  </si>
  <si>
    <t>A.5.C) Concorsi, recuperi e rimborsi da Aziende sanitarie pubbliche della Regione</t>
  </si>
  <si>
    <t>A.3.B.1) Concorsi, recuperi e rimborsi v/Asl-AO, IRCCS, Policlinici della Regione</t>
  </si>
  <si>
    <t>AA0810</t>
  </si>
  <si>
    <t>A.5.C.1) Rimborso degli oneri stipendiali del personale dipendente dell'azienda in posizione di comando presso Aziende sanitarie pubbliche della Regione</t>
  </si>
  <si>
    <t>A.3.B.1.1) Rimborso degli oneri stipendiali del personale sanitario dipendente dell' azienda in posizione di comando in Asl-AO, IRCCS, Policlinici della Regione</t>
  </si>
  <si>
    <t>AA0820</t>
  </si>
  <si>
    <t>A.5.C.2) Rimborsi per acquisto beni da parte di Aziende sanitarie pubbliche della Regione</t>
  </si>
  <si>
    <t>A.3.B.1.2) Rimborsi per acquisto beni sanitari per Asl-AO, IRCCS, Policlinici della Regione</t>
  </si>
  <si>
    <t>AA0830</t>
  </si>
  <si>
    <t>A.5.C.3) Altri concorsi, recuperi e rimborsi da parte di Aziende sanitarie pubbliche della Regione</t>
  </si>
  <si>
    <t>A.3.B.1.4) Altri concorsi, recuperi e rimborsi per attività tipiche da parte di Asl-AO, IRCCS, Policlinici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</si>
  <si>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</si>
  <si>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</si>
  <si>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</si>
  <si>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</si>
  <si>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A.3.B.2) Concorsi, recuperi e rimborsi v/altri Enti Pubblici</t>
  </si>
  <si>
    <t>AA0850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</si>
  <si>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</si>
  <si>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</si>
  <si>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</si>
  <si>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</si>
  <si>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</si>
  <si>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AA0870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</si>
  <si>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</si>
  <si>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</si>
  <si>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</si>
  <si>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</si>
  <si>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</si>
  <si>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</si>
  <si>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</si>
  <si>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</si>
  <si>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</si>
  <si>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</si>
  <si>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</si>
  <si>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</si>
  <si>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</si>
  <si>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</si>
  <si>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Pay-back su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</si>
  <si>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</si>
  <si>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</si>
  <si>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</si>
  <si>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</si>
  <si>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</si>
  <si>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A3.2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</si>
  <si>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</si>
  <si>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</si>
  <si>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</si>
  <si>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</si>
  <si>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</si>
  <si>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</si>
  <si>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</si>
  <si>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</si>
  <si>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</si>
  <si>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B4.1</t>
  </si>
  <si>
    <t>AA0990</t>
  </si>
  <si>
    <t>A.7.A) Quota imputata all'esercizio dei finanziamenti per investimenti dallo Stato</t>
  </si>
  <si>
    <t>A.5.A.1)  Costi capitalizzati da utilizzo finanziamenti per investimenti da Regione</t>
  </si>
  <si>
    <t>AA1000</t>
  </si>
  <si>
    <t xml:space="preserve">A.7.B)  Quota imputata all'esercizio dei finanziamenti per investimenti da Regione </t>
  </si>
  <si>
    <t>A.5.A.2)  Costi capitalizzati da utilizzo finanziamenti per investimenti dallo Stato</t>
  </si>
  <si>
    <t>AA1010</t>
  </si>
  <si>
    <t>A.7.C)  Quota imputata all'esercizio dei finanziamenti per beni di prima dotazione</t>
  </si>
  <si>
    <t>A.5.A.3)  Costi capitalizzati da utilizzo altre poste del patrimonio netto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</si>
  <si>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</si>
  <si>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</si>
  <si>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</si>
  <si>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</si>
  <si>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</si>
  <si>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</si>
  <si>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B4.2</t>
  </si>
  <si>
    <t>AA1050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</si>
  <si>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</si>
  <si>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</si>
  <si>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</si>
  <si>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</si>
  <si>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</si>
  <si>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AA1070</t>
  </si>
  <si>
    <t>A.9.A) Ricavi per prestazioni non sanitarie</t>
  </si>
  <si>
    <t>AA1080</t>
  </si>
  <si>
    <r>
      <t xml:space="preserve">A.9.B) </t>
    </r>
    <r>
      <rPr>
        <b/>
        <i/>
        <sz val="10"/>
        <rFont val="Tahoma"/>
        <family val="2"/>
      </rPr>
      <t>Fitti attivi ed altri proventi da attività immobiliari</t>
    </r>
  </si>
  <si>
    <t>A.2.C.1.1) Affitti attivi ed altri proventi da attività immobiliari</t>
  </si>
  <si>
    <t>AA1090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</si>
  <si>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</si>
  <si>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</si>
  <si>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</si>
  <si>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</si>
  <si>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</si>
  <si>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</si>
  <si>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</si>
  <si>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</si>
  <si>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</si>
  <si>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</si>
  <si>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</si>
  <si>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B2.1</t>
  </si>
  <si>
    <t>BA0040</t>
  </si>
  <si>
    <t>B.1.A.1.1) Medicinali con AIC, ad eccezione di vaccini ed emoderivati di produzione regionale</t>
  </si>
  <si>
    <t>B.2.A.1.1) - da convenzione</t>
  </si>
  <si>
    <t>B2.2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</si>
  <si>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</si>
  <si>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</si>
  <si>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</si>
  <si>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</si>
  <si>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</si>
  <si>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</si>
  <si>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B2.3</t>
  </si>
  <si>
    <t>BA0061</t>
  </si>
  <si>
    <t>B.1.A.1.4.1) Emoderivati di produzione regionale da pubblico (Aziende sanitarie pubbliche della Regione) - Mobilità intraregionale</t>
  </si>
  <si>
    <t>BA0062</t>
  </si>
  <si>
    <t>B.1.A.1.4.2 ) Emoderivati di produzione regionale da pubblico (Aziende sanitarie pubbliche della Regione) - Mobilità extraregionale</t>
  </si>
  <si>
    <t>BA0063</t>
  </si>
  <si>
    <t>B.1.A.1.4.3 ) Emoderivati di produzione regionale da altri soggetti</t>
  </si>
  <si>
    <t>BA0070</t>
  </si>
  <si>
    <t>B.1.A.2)  Sangue ed emocomponenti</t>
  </si>
  <si>
    <t>B.1.A.2)  Ossigeno</t>
  </si>
  <si>
    <t>A2.5b</t>
  </si>
  <si>
    <t>BA0080</t>
  </si>
  <si>
    <t>B.1.A.2.1) da pubblico (Aziende sanitarie pubbliche della Regione) – Mobilità intraregionale</t>
  </si>
  <si>
    <t>B.1.A.6)  Materiali diagnostici, lastre RX, mezzi di contrasto per RX, carta per ECG, ECG, etc.</t>
  </si>
  <si>
    <t>A2.3b</t>
  </si>
  <si>
    <t>BA0090</t>
  </si>
  <si>
    <t>B.1.A.2.2) da pubblico (Aziende sanitarie pubbliche extra Regione) – Mobilità extraregionale</t>
  </si>
  <si>
    <t>B3.1a</t>
  </si>
  <si>
    <t>BA0100</t>
  </si>
  <si>
    <t>B.1.A.2.3) da altri soggetti</t>
  </si>
  <si>
    <t>BA0210</t>
  </si>
  <si>
    <t>B.1.A.3) Dispositivi medici</t>
  </si>
  <si>
    <t>B3.1b</t>
  </si>
  <si>
    <t>BA0220</t>
  </si>
  <si>
    <t xml:space="preserve">B.1.A.3.1)  Dispositivi medici </t>
  </si>
  <si>
    <t>B3.1c</t>
  </si>
  <si>
    <t>BA0230</t>
  </si>
  <si>
    <t>B.1.A.3.2)  Dispositivi medici impiantabili attivi</t>
  </si>
  <si>
    <t>B3.1d</t>
  </si>
  <si>
    <t>BA0240</t>
  </si>
  <si>
    <t>B.1.A.3.3)  Dispositivi medico diagnostici in vitro (IVD)</t>
  </si>
  <si>
    <t>B.1.A.7)   Presidi chirurgici e materiali sanitari</t>
  </si>
  <si>
    <t>B3.1e</t>
  </si>
  <si>
    <t>BA0250</t>
  </si>
  <si>
    <t>B.1.A.4)  Prodotti dietetici</t>
  </si>
  <si>
    <t>B.1.A.3)  Prodotti dietetici</t>
  </si>
  <si>
    <t>BA0260</t>
  </si>
  <si>
    <t>B.1.A.5)  Materiali per la profilassi (vaccini)</t>
  </si>
  <si>
    <t>B.1.A.4)  Materiali per la profilassi (vaccini)</t>
  </si>
  <si>
    <t>BA0270</t>
  </si>
  <si>
    <t>B.1.A.6)  Prodotti chimici</t>
  </si>
  <si>
    <t>B.1.A.5)  Materiali diagnostici prodotti chimici</t>
  </si>
  <si>
    <t>BA0280</t>
  </si>
  <si>
    <t>B.1.A.7)  Materiali e prodotti per uso veterinario</t>
  </si>
  <si>
    <t>B.1.A.10)  Materiali e Prodotti per uso veterinario</t>
  </si>
  <si>
    <t>BA0290</t>
  </si>
  <si>
    <t>B.1.A.8)  Altri beni e prodotti sanitari</t>
  </si>
  <si>
    <t>B.1.A.11)  Altri beni e prodotti sanitari</t>
  </si>
  <si>
    <t>BA0300</t>
  </si>
  <si>
    <t>B.1.A.9)  Beni e prodotti sanitari da Aziende sanitarie pubbliche della Regione</t>
  </si>
  <si>
    <t>B.1.A.12)  Beni e prodotti sanitari da Asl-AO, IRCCS, Policlinici della Regione</t>
  </si>
  <si>
    <t>BA0301</t>
  </si>
  <si>
    <t>B.1a.9.1) Prodotti farmaceutici ed emoderivati</t>
  </si>
  <si>
    <t>BA0302</t>
  </si>
  <si>
    <t>B.1a.9.2) Sangue ed emocomponenti</t>
  </si>
  <si>
    <t>BA0303</t>
  </si>
  <si>
    <t>B.1a.9.3) Dispositivi medici</t>
  </si>
  <si>
    <t>BA0304</t>
  </si>
  <si>
    <t>B.1a.9.4 Prodotti dietetici)</t>
  </si>
  <si>
    <t>BA0305</t>
  </si>
  <si>
    <t>B.1a.9.5) Materiali per la profilassi (vaccini)</t>
  </si>
  <si>
    <t>BA0306</t>
  </si>
  <si>
    <t>B.1a.9.6) Prodotti chimici</t>
  </si>
  <si>
    <t>BA0307</t>
  </si>
  <si>
    <t>B.1a.9.7Materiali e prodotti per uso veterinario)</t>
  </si>
  <si>
    <t>BA0308</t>
  </si>
  <si>
    <t>B.1a.9.8) Altri beni e prodotti sanitari</t>
  </si>
  <si>
    <t>BA0310</t>
  </si>
  <si>
    <t>B.1.B)  Acquisti di beni non sanitari</t>
  </si>
  <si>
    <t>B3.2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</si>
  <si>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</si>
  <si>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</si>
  <si>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</si>
  <si>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</si>
  <si>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</si>
  <si>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</si>
  <si>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</si>
  <si>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</si>
  <si>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</si>
  <si>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</si>
  <si>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</si>
  <si>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</si>
  <si>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B.1.B.6)  Altri beni non sanitari</t>
  </si>
  <si>
    <t>BA0380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</si>
  <si>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</si>
  <si>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</si>
  <si>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</si>
  <si>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</si>
  <si>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</si>
  <si>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</si>
  <si>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</si>
  <si>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</si>
  <si>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</si>
  <si>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C1</t>
  </si>
  <si>
    <t>BA0430</t>
  </si>
  <si>
    <t>B.2.A.1.1.A) Costi per assistenza MMG</t>
  </si>
  <si>
    <t>B.2.A.1.1.A) Spese per assistenza MMG</t>
  </si>
  <si>
    <t>BA0440</t>
  </si>
  <si>
    <t>B.2.A.1.1.B) Costi per assistenza PLS</t>
  </si>
  <si>
    <t>B.2.A.1.1.B) Spese per assistenza PLS</t>
  </si>
  <si>
    <t>BA0450</t>
  </si>
  <si>
    <t>B.2.A.1.1.C) Costi per assistenza Continuità assistenziale</t>
  </si>
  <si>
    <t>B.2.A.1.1.C) Spese per assistenza Continuità assistenziale</t>
  </si>
  <si>
    <t>BA0460</t>
  </si>
  <si>
    <t>B.2.A.1.1.D) Altro (medicina dei servizi, psicologi, medici 118, ecc)</t>
  </si>
  <si>
    <t>A2.1b</t>
  </si>
  <si>
    <t>BA0470</t>
  </si>
  <si>
    <t>B.2.A.1.2) - da pubblico (Aziende sanitarie pubbliche della Regione) - Mobilità intraregionale</t>
  </si>
  <si>
    <t>B.2.A.1.2) – da pubblico (Asl-AO, IRCCS, Policlinici della Regione) - Mobilità intraregionale</t>
  </si>
  <si>
    <t>BA0480</t>
  </si>
  <si>
    <t>B.2.A.1.3) - da pubblico (Aziende sanitarie pubbliche Extraregione) - Mobilità extraregionale</t>
  </si>
  <si>
    <t>B.2.A.1.3) – da pubblico (Asl-AO, IRCCS, Policlinici  Extra Regione)</t>
  </si>
  <si>
    <t>BA0490</t>
  </si>
  <si>
    <t>B.2.A.2)   Acquisti servizi sanitari per farmaceutica</t>
  </si>
  <si>
    <t>C2</t>
  </si>
  <si>
    <t>BA0500</t>
  </si>
  <si>
    <t>B.2.A.2.1) - da convenzione</t>
  </si>
  <si>
    <t>BA0510</t>
  </si>
  <si>
    <t>B.2.A.2.2) - da pubblico (Aziende sanitarie pubbliche della Regione)- Mobilità intraregionale</t>
  </si>
  <si>
    <t>B.2.A.2.2) – da pubblico (Asl-AO, IRCCS, Policlinici  della Regione)- Mobilità intraregionale</t>
  </si>
  <si>
    <t>BA0520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</si>
  <si>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</si>
  <si>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</si>
  <si>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</si>
  <si>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</si>
  <si>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</si>
  <si>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</si>
  <si>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B.2.A.3.1)  - da pubblico (Asl-AO, IRCCS, Policlinici della Regione)</t>
  </si>
  <si>
    <t>BA0541</t>
  </si>
  <si>
    <t>B.2.A.3.2) Prstazioni di pronto soccorso non seguite da ricovero - da pubblico (Aziende sanitarie pubbliche della Regione)</t>
  </si>
  <si>
    <t>C3.2a</t>
  </si>
  <si>
    <t>BA0550</t>
  </si>
  <si>
    <t>B.2.A.3.3) - da pubblico (altri soggetti pubbl. della Regione)</t>
  </si>
  <si>
    <t>B.2.A.3.2)  - da pubblico (altri soggetti pubbl. della Regione)</t>
  </si>
  <si>
    <t>BA0551</t>
  </si>
  <si>
    <t>B.2.A.3.4) Prstazioni di pronto soccorso non seguite da ricovero - da pubblico (altri soggetti pubblici della Regione)</t>
  </si>
  <si>
    <t>BA0560</t>
  </si>
  <si>
    <t>B.2.A.3.5) - da pubblico (Extraregione)</t>
  </si>
  <si>
    <t>B.2.A.3.3)  - da pubblico (extra Regione)</t>
  </si>
  <si>
    <t>BA0561</t>
  </si>
  <si>
    <t>B.2.A.3.6) Prstazioni di pronto soccorso non seguite da ricovero - da pubblico (extraregione)</t>
  </si>
  <si>
    <t>C3.2b</t>
  </si>
  <si>
    <t>BA0570</t>
  </si>
  <si>
    <t>B.2.A.3.7) - da privato - Medici SUMAI</t>
  </si>
  <si>
    <t>B.2.A.3.4)  - da privato - Medici SUMAI</t>
  </si>
  <si>
    <t>BA0580</t>
  </si>
  <si>
    <t>B.2.A.3.8) - da privato</t>
  </si>
  <si>
    <t>B.2.A.3.5)  - da privato</t>
  </si>
  <si>
    <t>BA0590</t>
  </si>
  <si>
    <t>B.2.A.3.8.A) Servizi sanitari per assistenza specialistica da IRCCS privati e Policlinici privati</t>
  </si>
  <si>
    <t>B.2.A.3.5.A) Servizi sanitari per assistenza specialistica da IRCCS Privati e Policl.privati</t>
  </si>
  <si>
    <t>BA0591</t>
  </si>
  <si>
    <t>B.2.A.3.8.B Servizi sanitari per prestazioni di pronto soccorso non seguite da ricovero - da IRCCS privati e policlinici privati</t>
  </si>
  <si>
    <t>BA0600</t>
  </si>
  <si>
    <t>B.2.A.3.5.C) Servizi sanitari per assistenza specialistica da Ospedali Classificati privati</t>
  </si>
  <si>
    <t>B.2.A.3.5.B)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</si>
  <si>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</si>
  <si>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</si>
  <si>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</si>
  <si>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B.2.A.3.5.E) Servizi sanitari per assistenza specialistica da Case di Cura private</t>
  </si>
  <si>
    <t>B.2.A.3.5.C)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</si>
  <si>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</si>
  <si>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</si>
  <si>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</si>
  <si>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B.2.A.3.5.G) Servizi sanitari per assistenza specialistica da altri privati</t>
  </si>
  <si>
    <t>B.2.A.3.5.D) Servizi sanitari per assistenza specialistica da altro privato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</si>
  <si>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</si>
  <si>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</si>
  <si>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</si>
  <si>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</si>
  <si>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B.2.A.3.6)  - da privato per cittadini non residenti - extraregione (mobilità attiva in compensazione)</t>
  </si>
  <si>
    <t>BA0631</t>
  </si>
  <si>
    <t>B.2.A.3.10) Servizi sanitari per prestazioni di pronto soccorso non seguite da ricovero - da privati per cittadini non residenti - Extraregione (Mobilità attiva in compensazione)</t>
  </si>
  <si>
    <t>BA0640</t>
  </si>
  <si>
    <t>B.2.A.4)   Acquisti servizi sanitari per assistenza riabilitativa</t>
  </si>
  <si>
    <t>A2.2b</t>
  </si>
  <si>
    <t>BA0650</t>
  </si>
  <si>
    <t>B.2.A.4.1) - da pubblico (Aziende sanitarie pubbliche della Regione)</t>
  </si>
  <si>
    <t>B.2.A.4.1)  - da pubblico (Asl-AO, IRCCS, Policlinici della Regione)</t>
  </si>
  <si>
    <t>C3.3</t>
  </si>
  <si>
    <t>BA0660</t>
  </si>
  <si>
    <t>B.2.A.4.2) - da pubblico (altri soggetti pubbl. della Regione)</t>
  </si>
  <si>
    <t>B.2.A.4.2)  - da pubblico (altri soggetti pubbl. della Regione)</t>
  </si>
  <si>
    <t>A2.4b</t>
  </si>
  <si>
    <t>BA0670</t>
  </si>
  <si>
    <r>
      <t>B.2.A.4.3) - da pubblico (Extraregione) non soggetti</t>
    </r>
    <r>
      <rPr>
        <i/>
        <sz val="10"/>
        <rFont val="Tahoma"/>
        <family val="2"/>
      </rPr>
      <t xml:space="preserve"> a compensazione</t>
    </r>
  </si>
  <si>
    <t>B.2.A.4.3)  - da pubblico (extra Regione) non soggetto a compensazione</t>
  </si>
  <si>
    <t>BA0680</t>
  </si>
  <si>
    <t>B.2.A.4.4) - da privato (intraregionale)</t>
  </si>
  <si>
    <t>B.2.A.4.4)  - da privato (intraregionale ed extraregionale)</t>
  </si>
  <si>
    <t>BA0690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</si>
  <si>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</si>
  <si>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</si>
  <si>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</si>
  <si>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</si>
  <si>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BA0710</t>
  </si>
  <si>
    <t>B.2.A.5.1) - da pubblico (Aziende sanitarie pubbliche della Regione)</t>
  </si>
  <si>
    <t>B.2.A.5.1)  - da pubblico (Asl-AO, IRCCS, Policlinici della Regione)</t>
  </si>
  <si>
    <t>C3.4b.1</t>
  </si>
  <si>
    <t>BA0720</t>
  </si>
  <si>
    <t>B.2.A.5.2) - da pubblico (altri soggetti pubbl. della Regione)</t>
  </si>
  <si>
    <t>B.2.A.5.2)  - da pubblico (altri soggetti pubbl. della Regione)</t>
  </si>
  <si>
    <t>BA0730</t>
  </si>
  <si>
    <t>B.2.A.5.3) - da pubblico (Extraregione)</t>
  </si>
  <si>
    <t>B.2.A.5.3)  - da pubblico (extra Regione)</t>
  </si>
  <si>
    <t>BA0740</t>
  </si>
  <si>
    <t>B.2.A.5.4) - da privato</t>
  </si>
  <si>
    <t>B.2.A.5.4) 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</si>
  <si>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</si>
  <si>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</si>
  <si>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</si>
  <si>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</si>
  <si>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C3.4b.2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</si>
  <si>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</si>
  <si>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</si>
  <si>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</si>
  <si>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</si>
  <si>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</si>
  <si>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</si>
  <si>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</si>
  <si>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</si>
  <si>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</si>
  <si>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BA0810</t>
  </si>
  <si>
    <t>B.2.A.7.1) - da pubblico (Aziende sanitarie pubbliche della Regione)</t>
  </si>
  <si>
    <t>B.2.A.6.1)  - da pubblico (Asl-AO, IRCCS, Policlinici della Regione)</t>
  </si>
  <si>
    <t>C3.1</t>
  </si>
  <si>
    <t>BA0820</t>
  </si>
  <si>
    <t>B.2.A.7.2) - da pubblico (altri soggetti pubbl. della Regione)</t>
  </si>
  <si>
    <t>B.2.A.6.2)  - da pubblico (altri soggetti pubbl. della Regione)</t>
  </si>
  <si>
    <t>BA0830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</si>
  <si>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</si>
  <si>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</si>
  <si>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</si>
  <si>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</si>
  <si>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</si>
  <si>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BA0850</t>
  </si>
  <si>
    <t>B.2.A.7.4.A) Servizi sanitari per assistenza ospedaliera da IRCCS privati e Policlinici privati</t>
  </si>
  <si>
    <t>B.2.A.6.4.A) Servizi sanitari per assistenza ospedaliera da IRCCS Privati e Policlinici privati</t>
  </si>
  <si>
    <t>BA0860</t>
  </si>
  <si>
    <t>B.2.A.7.4.B) Servizi sanitari per assistenza ospedaliera da Ospedali Classificati privati</t>
  </si>
  <si>
    <t>B.2.A.6.4.B) Servizi sanitari per assistenza ospedaliera da Ospedali Classificati Privati</t>
  </si>
  <si>
    <t>BA0870</t>
  </si>
  <si>
    <t>B.2.A.7.4.C) Servizi sanitari per assistenza ospedaliera da Case di Cura private</t>
  </si>
  <si>
    <t>B.2.A.6.4.C) Servizi sanitari per assistenza ospedaliera da Case di Cura Private</t>
  </si>
  <si>
    <t>BA0880</t>
  </si>
  <si>
    <t>B.2.A.7.4.D) Servizi sanitari per assistenza ospedaliera da altri privati</t>
  </si>
  <si>
    <t>B.2.A.6.4.D) Servizi sanitari per assistenza ospedaliera da altri soggetti privati</t>
  </si>
  <si>
    <t>BA0890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</si>
  <si>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</si>
  <si>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</si>
  <si>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</si>
  <si>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</si>
  <si>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</si>
  <si>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BA0910</t>
  </si>
  <si>
    <t>B.2.A.8.1) - da pubblico (Aziende sanitarie pubbliche della Regione)</t>
  </si>
  <si>
    <t>B.2.A.7.1)  - da pubblico (Asl-AO, IRCCS, Policlinici della Regione)</t>
  </si>
  <si>
    <t>C3.4c.1</t>
  </si>
  <si>
    <t>BA0920</t>
  </si>
  <si>
    <t>B.2.A.8.2) - da pubblico (altri soggetti pubbl. della Regione)</t>
  </si>
  <si>
    <t>B.2.A.7.2)  - da pubblico (altri soggetti pubbl. della Regione)</t>
  </si>
  <si>
    <t>BA0930</t>
  </si>
  <si>
    <t>B.2.A.8.3) - da pubblico (Extraregione) - non soggette a compensazione</t>
  </si>
  <si>
    <t>B.2.A.7.3)  - da pubblico (extra Regione) - non soggette a compensazione</t>
  </si>
  <si>
    <t>BA0940</t>
  </si>
  <si>
    <r>
      <t>B.2.A.8.4) - da privato (intraregionale</t>
    </r>
    <r>
      <rPr>
        <i/>
        <sz val="10"/>
        <rFont val="Tahoma"/>
        <family val="2"/>
      </rPr>
      <t>)</t>
    </r>
  </si>
  <si>
    <t>B.2.A.7.4)  - da privato</t>
  </si>
  <si>
    <t>BA0950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</si>
  <si>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</si>
  <si>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</si>
  <si>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</si>
  <si>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</si>
  <si>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BA0970</t>
  </si>
  <si>
    <t>B.2.A.9.1) - da pubblico (Aziende sanitarie pubbliche della Regione) - Mobilità intraregionale</t>
  </si>
  <si>
    <t>B.2.A.8.1)  - da pubblico (Asl-AO, IRCCS, Policlinici della Regione)</t>
  </si>
  <si>
    <t>C3.4c.2</t>
  </si>
  <si>
    <t>BA0980</t>
  </si>
  <si>
    <t>B.2.A.9.2) - da pubblico (altri soggetti pubbl. della Regione)</t>
  </si>
  <si>
    <t>BA0990</t>
  </si>
  <si>
    <t>B.2.A.9.3) - da pubblico (Extraregione)</t>
  </si>
  <si>
    <t>B.2.A.8.3) - da pubblico (extra Regione)</t>
  </si>
  <si>
    <t>BA1000</t>
  </si>
  <si>
    <r>
      <t>B.2.A.9.4) - da privato (intraregionale</t>
    </r>
    <r>
      <rPr>
        <i/>
        <sz val="10"/>
        <rFont val="Tahoma"/>
        <family val="2"/>
      </rPr>
      <t>)</t>
    </r>
  </si>
  <si>
    <t>B.2.A.8.4) - da privato (intraregionale ed extraregionale)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</si>
  <si>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</si>
  <si>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</si>
  <si>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</si>
  <si>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</si>
  <si>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</si>
  <si>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</si>
  <si>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</si>
  <si>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</si>
  <si>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BA1040</t>
  </si>
  <si>
    <t>B.2.A.10.1) - da pubblico (Aziende sanitarie pubbliche della Regione) - Mobilità intraregionale</t>
  </si>
  <si>
    <t>B.2.A.9.1)  - da pubblico (Asl-AO, IRCCS, Policlinici della Regione)</t>
  </si>
  <si>
    <t>C3.4c.3</t>
  </si>
  <si>
    <t>BA1050</t>
  </si>
  <si>
    <t>B.2.A.10.2) - da pubblico (altri soggetti pubbl. della Regione)</t>
  </si>
  <si>
    <t>BA1060</t>
  </si>
  <si>
    <t>B.2.A.10.3) - da pubblico (Extraregione)</t>
  </si>
  <si>
    <t>B.2.A.9.3) - da pubblico (extra Regione)</t>
  </si>
  <si>
    <t>BA1070</t>
  </si>
  <si>
    <t>B.2.A.10.4) - da privato</t>
  </si>
  <si>
    <t>B.2.A.9.4) - da privato</t>
  </si>
  <si>
    <t>BA1080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</si>
  <si>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</si>
  <si>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</si>
  <si>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</si>
  <si>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</si>
  <si>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</si>
  <si>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BA1100</t>
  </si>
  <si>
    <t>B.2.A.11.1) - da pubblico (Aziende sanitarie pubbliche della Regione) - Mobilità intraregionale</t>
  </si>
  <si>
    <t>B.2.A.10.1)  - da pubblico (Asl-AO, IRCCS, Policlinici della Regione)</t>
  </si>
  <si>
    <t>C3.4a</t>
  </si>
  <si>
    <t>BA1110</t>
  </si>
  <si>
    <t>B.2.A.11.2) - da pubblico (altri soggetti pubbl. della Regione)</t>
  </si>
  <si>
    <t>BA1120</t>
  </si>
  <si>
    <t>B.2.A.11.3) - da pubblico (Extraregione)</t>
  </si>
  <si>
    <t>B.2.A.10.3) - da pubblico (extra Regione)</t>
  </si>
  <si>
    <t>BA1130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</si>
  <si>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</si>
  <si>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</si>
  <si>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</si>
  <si>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</si>
  <si>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BA1150</t>
  </si>
  <si>
    <t>B.2.A.12.1) - da pubblico (Aziende sanitarie pubbliche della Regione) - Mobilità intraregionale</t>
  </si>
  <si>
    <t>B.2.A.11.1)  - da pubblico (Asl-AO, IRCCS, Policlinici della Regione)</t>
  </si>
  <si>
    <t>BA1151</t>
  </si>
  <si>
    <t>B.2.A.12.1.A) Assistenza domiciliare integrata (ADI)</t>
  </si>
  <si>
    <t>BA1152</t>
  </si>
  <si>
    <t>B.2.A.12.1.B) Altre prestazioni socio-sanitarie a rilevanza sanitaria</t>
  </si>
  <si>
    <t>C3.4c.4</t>
  </si>
  <si>
    <t>BA1160</t>
  </si>
  <si>
    <t>B.2.A.12.2) - da pubblico (altri soggetti pubblici della Regione)</t>
  </si>
  <si>
    <t>B.2.A.11.2)  - da pubblico (altri enti pubblici)</t>
  </si>
  <si>
    <t>BA1161</t>
  </si>
  <si>
    <t>B.2.A.12.3) - da pubblico (Extraregione) - Acquisto di altre prestazioni sociosanitarie a rilevanza sanitaria erogate a soggetti pubblici extraregione</t>
  </si>
  <si>
    <t>BA1170</t>
  </si>
  <si>
    <t>B.2.A.12.3) - da pubblico (Extraregione) non soggette a compensazione</t>
  </si>
  <si>
    <t>B.2.A.11.3) - da pubblico (extra Regione) non soggette a compensazione</t>
  </si>
  <si>
    <t>BA1180</t>
  </si>
  <si>
    <r>
      <t>B.2.A.12.4) - da privato (intraregionale</t>
    </r>
    <r>
      <rPr>
        <i/>
        <sz val="10"/>
        <rFont val="Tahoma"/>
        <family val="2"/>
      </rPr>
      <t>)</t>
    </r>
  </si>
  <si>
    <t>B.2.A.11.4) - da privato (intraregionale ed extraregionale)</t>
  </si>
  <si>
    <t>BA1190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</si>
  <si>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</si>
  <si>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</si>
  <si>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</si>
  <si>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</si>
  <si>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A4.2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</si>
  <si>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</si>
  <si>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</si>
  <si>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</si>
  <si>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</si>
  <si>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</si>
  <si>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</si>
  <si>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</si>
  <si>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</si>
  <si>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</si>
  <si>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</si>
  <si>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</si>
  <si>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</si>
  <si>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</si>
  <si>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</si>
  <si>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</si>
  <si>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</si>
  <si>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B.2.A.13)  Rimborsi, assegni e contributi sanitari</t>
  </si>
  <si>
    <t>B3.3d</t>
  </si>
  <si>
    <t>BA1290</t>
  </si>
  <si>
    <t>B.2.A.14.1)  Contributi ad associazioni di volontariato</t>
  </si>
  <si>
    <t>B.2.A.13.1)  Contributi ad associazioni di volontariato</t>
  </si>
  <si>
    <t>BA1300</t>
  </si>
  <si>
    <t>B.2.A.14.2)  Rimborsi per cure all'estero</t>
  </si>
  <si>
    <t>B.2.A.13.2)  Rimborsi per cure all'estero</t>
  </si>
  <si>
    <t>BA1310</t>
  </si>
  <si>
    <t>B.2.A.14.3)  Contributi a società partecipate e/o enti dipendenti della Regione</t>
  </si>
  <si>
    <t>B.2.A.13.3)  Contributi per ARPA</t>
  </si>
  <si>
    <t>BA1320</t>
  </si>
  <si>
    <t>B.2.A.14.4)  Contributo Legge 210/92</t>
  </si>
  <si>
    <t>B.2.A.13.5)  Contributo Legge 210/92</t>
  </si>
  <si>
    <t>BA1330</t>
  </si>
  <si>
    <t>B.2.A.14.5)  Altri rimborsi, assegni e contributi</t>
  </si>
  <si>
    <t>B.2.A.13.6)  Altri rimborsi, assegni e contributi</t>
  </si>
  <si>
    <t>BA1340</t>
  </si>
  <si>
    <t>B.2.A.14.6)  Rimborsi, assegni e contributi v/Aziende sanitarie pubbliche della Regione</t>
  </si>
  <si>
    <t>B.2.A.13.7)  Rimborsi, assegni e contributi v/Asl-AO, IRCCS, Policlinici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</si>
  <si>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</si>
  <si>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</si>
  <si>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</si>
  <si>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</si>
  <si>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</si>
  <si>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</si>
  <si>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</si>
  <si>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B.2.A.14.1) Consulenze sanitarie e sociosan. v/Asl-AO, IRCCS, Policlinici della Regione</t>
  </si>
  <si>
    <t>B3.3c.1</t>
  </si>
  <si>
    <t>BA1370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</si>
  <si>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</si>
  <si>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</si>
  <si>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</si>
  <si>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</si>
  <si>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</si>
  <si>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</si>
  <si>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</si>
  <si>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</si>
  <si>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</si>
  <si>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B.2.A.14.3.A) Consulenze sanitarie e sociosanitarie da privato</t>
  </si>
  <si>
    <t>B1.1b</t>
  </si>
  <si>
    <t>BA1410</t>
  </si>
  <si>
    <t>B.2.A.15.3.C) Collaborazioni coordinate e continuative sanitarie e socios. da privato</t>
  </si>
  <si>
    <t>B.2.A.14.3.B) Collaborazioni coordinate e continuative sanitarie e socios. da privato</t>
  </si>
  <si>
    <t>BA1420</t>
  </si>
  <si>
    <t xml:space="preserve">B.2.A.15.3.D) Indennità a personale universitario - area sanitaria </t>
  </si>
  <si>
    <t xml:space="preserve">B.2.A.14.3.C) Indennità a personale universitario - area sanitaria </t>
  </si>
  <si>
    <t>BA1430</t>
  </si>
  <si>
    <t xml:space="preserve">B.2.A.15.3.E) Lavoro interinale - area sanitaria </t>
  </si>
  <si>
    <t xml:space="preserve">B.2.A.14.3.D) Lavoro interninale - area sanitaria </t>
  </si>
  <si>
    <t>BA1440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</si>
  <si>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</si>
  <si>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</si>
  <si>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</si>
  <si>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</si>
  <si>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</si>
  <si>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BA1460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</si>
  <si>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</si>
  <si>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</si>
  <si>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</si>
  <si>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</si>
  <si>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</si>
  <si>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BA1480</t>
  </si>
  <si>
    <t>B.2.A.15.4.C) Rimborso oneri stipendiali personale sanitario in comando da aziende di altre Regioni (Extraregione)</t>
  </si>
  <si>
    <t>B.2.A.14.4.E) Rimborso oneri stipendiale personale sanitario in comando da aziende di altre Regioni (Extraregione)</t>
  </si>
  <si>
    <t>BA1490</t>
  </si>
  <si>
    <t>B.2.A.16) Altri servizi sanitari e sociosanitari a rilevanza sanitaria</t>
  </si>
  <si>
    <t>B.2.A.15) Altri servizi sanitari e sociosanitari a rilevanza sanitaria</t>
  </si>
  <si>
    <t>BA1500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</si>
  <si>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</si>
  <si>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</si>
  <si>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B3.3f</t>
  </si>
  <si>
    <t>BA1510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</si>
  <si>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</si>
  <si>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</si>
  <si>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BA1520</t>
  </si>
  <si>
    <t>B.2.A.16.3) Altri servizi sanitari e sociosanitari a rilevanza sanitaria da pubblico (Extraregione)</t>
  </si>
  <si>
    <t>B.2.A.15.3) Altri servizi sanitari e sociosanitari da pubblico (extra Regione)</t>
  </si>
  <si>
    <t>BA1530</t>
  </si>
  <si>
    <t>B.2.A.16.4)  Altri servizi sanitari da privato</t>
  </si>
  <si>
    <t>B.2.A.15.4)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</si>
  <si>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</si>
  <si>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</si>
  <si>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</si>
  <si>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</si>
  <si>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</si>
  <si>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B.2.A.16.5) 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</si>
  <si>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</si>
  <si>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</si>
  <si>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</si>
  <si>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</si>
  <si>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</si>
  <si>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</si>
  <si>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B3.3a.3</t>
  </si>
  <si>
    <t>BA1580</t>
  </si>
  <si>
    <t>B.2.B.1.1)   Lavanderia</t>
  </si>
  <si>
    <t>B3.3a.1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</si>
  <si>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</si>
  <si>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</si>
  <si>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</si>
  <si>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</si>
  <si>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</si>
  <si>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</si>
  <si>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</si>
  <si>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</si>
  <si>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</si>
  <si>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</si>
  <si>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</si>
  <si>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</si>
  <si>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B.2.B.1.5)   Elaborazione dati</t>
  </si>
  <si>
    <t>BA1630</t>
  </si>
  <si>
    <t>B.2.B.1.6)   Servizi trasporti (non sanitari)</t>
  </si>
  <si>
    <t>BA1640</t>
  </si>
  <si>
    <t>B.2.B.1.7)   Smaltimento rifiuti</t>
  </si>
  <si>
    <t>B3.3b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</si>
  <si>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</si>
  <si>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</si>
  <si>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</si>
  <si>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</si>
  <si>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</si>
  <si>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</si>
  <si>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</si>
  <si>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</si>
  <si>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B3.3e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</si>
  <si>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</si>
  <si>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</si>
  <si>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</si>
  <si>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</si>
  <si>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</si>
  <si>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</si>
  <si>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</si>
  <si>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</si>
  <si>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B.2.B.1.12.A) Altri servizi non sanitari da pubblico (Asl-AO, IRCCS, Policlinici della Regione)</t>
  </si>
  <si>
    <t>BA1730</t>
  </si>
  <si>
    <t>B.2.B.1.12.B) Altri servizi non sanitari da altri soggetti pubblici</t>
  </si>
  <si>
    <t>B.2.B.1.12.B) Altri servizi non sanitari da pubblico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</si>
  <si>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</si>
  <si>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</si>
  <si>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</si>
  <si>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</si>
  <si>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B.2.B.2)  Consulenze, Collaborazioni,  Interinale e altre prestazioni di lavoro non sanitarie</t>
  </si>
  <si>
    <t>BA1760</t>
  </si>
  <si>
    <t>B.2.B.2.1) Consulenze non sanitarie da Aziende sanitarie pubbliche della Regione</t>
  </si>
  <si>
    <t>B.2.B.2.1) Consulenze non sanitarie  V/Asl-AO, IRCCS, Policlinici della Regione</t>
  </si>
  <si>
    <t>B3.3c.2</t>
  </si>
  <si>
    <t>BA1770</t>
  </si>
  <si>
    <t>B.2.B.2.2) Consulenze non sanitarie da Terzi - Altri soggetti pubblici</t>
  </si>
  <si>
    <t>B.2.B.2.2) Consulenze non sanitarie  da Terzi - Altri enti pubblici</t>
  </si>
  <si>
    <t>BA1780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</si>
  <si>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</si>
  <si>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</si>
  <si>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BA1790</t>
  </si>
  <si>
    <t>B.2.B.2.3.A) Consulenze non sanitarie da privato</t>
  </si>
  <si>
    <t>B1.2b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</si>
  <si>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</si>
  <si>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</si>
  <si>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</si>
  <si>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</si>
  <si>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</si>
  <si>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</si>
  <si>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 xml:space="preserve">B.2.B.2.3.C) Lavoro interninale - area non sanitaria </t>
  </si>
  <si>
    <t>BA1830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</si>
  <si>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</si>
  <si>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</si>
  <si>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BA1831</t>
  </si>
  <si>
    <t>B.2.B.2.3.F) Altre cosulenze non sanitarie da privato - in attuazione dell'art.79, comma 1 sexies lettera c), del D.L.112/2008, convertito con legge 133/2008 e dalla legge 23 dicembre 2009 n.191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</si>
  <si>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</si>
  <si>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</si>
  <si>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</si>
  <si>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</si>
  <si>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</si>
  <si>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BA1860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</si>
  <si>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</si>
  <si>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</si>
  <si>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BA1870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</si>
  <si>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</si>
  <si>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</si>
  <si>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</si>
  <si>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</si>
  <si>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</si>
  <si>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</si>
  <si>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</si>
  <si>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</si>
  <si>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</si>
  <si>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</si>
  <si>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B3.3a.2</t>
  </si>
  <si>
    <t>BA1920</t>
  </si>
  <si>
    <t>B.3.A)  Manutenzione e riparazione ai fabbricati e loro pertinenze</t>
  </si>
  <si>
    <t>B.3.A)  Manutenzione e riparazione agli immobili e loro pertinenze</t>
  </si>
  <si>
    <t>BA1930</t>
  </si>
  <si>
    <t>B.3.B)  Manutenzione e riparazione agli impianti e macchinari</t>
  </si>
  <si>
    <t>B.3.B)  Manutenzione e riparazione ai mobili e macchine</t>
  </si>
  <si>
    <t>BA1940</t>
  </si>
  <si>
    <t>B.3.C)  Manutenzione e riparazione alle attrezzature sanitarie e scientifiche</t>
  </si>
  <si>
    <t>BA1950</t>
  </si>
  <si>
    <t>B.3.D)  Manutenzione e riparazione ai mobili e arredi</t>
  </si>
  <si>
    <t>B.3.C)  Manutenzione e riparazione alle attrezzature tecnico-scientifico sanitarie</t>
  </si>
  <si>
    <t>BA1960</t>
  </si>
  <si>
    <t>B.3.E)  Manutenzione e riparazione agli automezzi</t>
  </si>
  <si>
    <t>B.3.D)  Manutenzione e riparazione per la manut. di automezzi (sanitari e non)</t>
  </si>
  <si>
    <t>BA1970</t>
  </si>
  <si>
    <t>B.3.F)  Altre manutenzioni e riparazioni</t>
  </si>
  <si>
    <t>B.3.E)  Altre manutenzioni e riparazioni</t>
  </si>
  <si>
    <t>BA1980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</si>
  <si>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</si>
  <si>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</si>
  <si>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</si>
  <si>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</si>
  <si>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B3.3g</t>
  </si>
  <si>
    <t>BA2000</t>
  </si>
  <si>
    <t>B.4.A)  Fitti passivi</t>
  </si>
  <si>
    <t>B.4.A)  Affitti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</si>
  <si>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</si>
  <si>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</si>
  <si>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</si>
  <si>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</si>
  <si>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</si>
  <si>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</si>
  <si>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</si>
  <si>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</si>
  <si>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</si>
  <si>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</si>
  <si>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</si>
  <si>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</si>
  <si>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</si>
  <si>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B.$.D) Canoni di project financing</t>
  </si>
  <si>
    <t>BA2070</t>
  </si>
  <si>
    <t>B.4.D)  Locazioni e noleggi da Aziende sanitarie pubbliche della Regione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</si>
  <si>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</si>
  <si>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</si>
  <si>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</si>
  <si>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</si>
  <si>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</si>
  <si>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</si>
  <si>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</si>
  <si>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</si>
  <si>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</si>
  <si>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B1.1a.1</t>
  </si>
  <si>
    <t>BA2120</t>
  </si>
  <si>
    <t>B.5.A.1.1) Costo del personale dirigente medico - tempo indeterminato</t>
  </si>
  <si>
    <t>B.6.A) Costo del personale dirigente ruolo professionale</t>
  </si>
  <si>
    <t>B1.1a.2</t>
  </si>
  <si>
    <t>BA2130</t>
  </si>
  <si>
    <t>B.5.A.1.2) Costo del personale dirigente medico - tempo determinato</t>
  </si>
  <si>
    <t>B1.1a.3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</si>
  <si>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</si>
  <si>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</si>
  <si>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</si>
  <si>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</si>
  <si>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</si>
  <si>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</si>
  <si>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</si>
  <si>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</si>
  <si>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</si>
  <si>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</si>
  <si>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</si>
  <si>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</si>
  <si>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</si>
  <si>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</si>
  <si>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</si>
  <si>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</si>
  <si>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</si>
  <si>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</si>
  <si>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</si>
  <si>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</si>
  <si>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</si>
  <si>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B1.2a.1</t>
  </si>
  <si>
    <t>BA2250</t>
  </si>
  <si>
    <t>B.6.A.1) Costo del personale dirigente ruolo professionale - tempo indeterminato</t>
  </si>
  <si>
    <t>B1.2a.2</t>
  </si>
  <si>
    <t>BA2260</t>
  </si>
  <si>
    <t>B.6.A.2) Costo del personale dirigente ruolo professionale - tempo determinato</t>
  </si>
  <si>
    <t>B1.2a.3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</si>
  <si>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</si>
  <si>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</si>
  <si>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</si>
  <si>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</si>
  <si>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</si>
  <si>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</si>
  <si>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</si>
  <si>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</si>
  <si>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</si>
  <si>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</si>
  <si>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</si>
  <si>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</si>
  <si>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</si>
  <si>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</si>
  <si>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</si>
  <si>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</si>
  <si>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</si>
  <si>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</si>
  <si>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</si>
  <si>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</si>
  <si>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</si>
  <si>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</si>
  <si>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</si>
  <si>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</si>
  <si>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</si>
  <si>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</si>
  <si>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</si>
  <si>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</si>
  <si>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</si>
  <si>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</si>
  <si>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</si>
  <si>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</si>
  <si>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</si>
  <si>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</si>
  <si>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</si>
  <si>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</si>
  <si>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</si>
  <si>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</si>
  <si>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</si>
  <si>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</si>
  <si>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</si>
  <si>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</si>
  <si>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</si>
  <si>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</si>
  <si>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</si>
  <si>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</si>
  <si>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</si>
  <si>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</si>
  <si>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F3.3</t>
  </si>
  <si>
    <t>BA2510</t>
  </si>
  <si>
    <t>B.9.A)  Imposte e tasse (escluso IRAP e IRES)</t>
  </si>
  <si>
    <t>B.9.A)  Imposte e tasse (escluso Irap e Ires)</t>
  </si>
  <si>
    <t>F4.2a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</si>
  <si>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</si>
  <si>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</si>
  <si>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</si>
  <si>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</si>
  <si>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</si>
  <si>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</si>
  <si>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</si>
  <si>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</si>
  <si>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</si>
  <si>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</si>
  <si>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</si>
  <si>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</si>
  <si>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</si>
  <si>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</si>
  <si>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Totale Ammortamenti delle immobilizzazioni materiali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</si>
  <si>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</si>
  <si>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</si>
  <si>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</si>
  <si>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</si>
  <si>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</si>
  <si>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</si>
  <si>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B.11) Ammortamento dei fabbricati</t>
  </si>
  <si>
    <t>BA2600</t>
  </si>
  <si>
    <t>B.11.A.1) Ammortamenti fabbricati non strumentali (disponibili)</t>
  </si>
  <si>
    <t>B.11.A) Ammortamenti fabbricati non strumentali (disponibili)</t>
  </si>
  <si>
    <t>BA2610</t>
  </si>
  <si>
    <t>B.11.A.2) Ammortamenti fabbricati strumentali (indisponibili)</t>
  </si>
  <si>
    <t>B.11.B) Ammortamenti fabbricati strumentali (indisponibili)</t>
  </si>
  <si>
    <t>BA2620</t>
  </si>
  <si>
    <t>B.11.B) Ammortamenti delle altre immobilizzazioni materiali</t>
  </si>
  <si>
    <t>B.12) Ammortamenti delle altre immobilizzazioni materiali</t>
  </si>
  <si>
    <t>BA2630</t>
  </si>
  <si>
    <t>B.12) Svalutazione delle immobilizzazioni e dei crediti</t>
  </si>
  <si>
    <t>B.13) Svalutazione dei crediti</t>
  </si>
  <si>
    <t>F1</t>
  </si>
  <si>
    <t>BA2640</t>
  </si>
  <si>
    <t>B.12.A) Svalutazione delle immobilizzazioni immateriali e materiali</t>
  </si>
  <si>
    <t>B.14.A) Variazione rimanenze sanitarie</t>
  </si>
  <si>
    <t>BA2650</t>
  </si>
  <si>
    <t>B.12.B) Svalutazione dei crediti</t>
  </si>
  <si>
    <t>BA2660</t>
  </si>
  <si>
    <t>B.13) Variazione delle rimanenze</t>
  </si>
  <si>
    <t>B.14) Variazione delle rimanenze</t>
  </si>
  <si>
    <t>BA2670</t>
  </si>
  <si>
    <t>B.13.A) Variazione rimanenze sanitarie</t>
  </si>
  <si>
    <t>B6.1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</si>
  <si>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</si>
  <si>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</si>
  <si>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</si>
  <si>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</si>
  <si>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</si>
  <si>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</si>
  <si>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</si>
  <si>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</si>
  <si>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</si>
  <si>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</t>
  </si>
  <si>
    <t>BA2676</t>
  </si>
  <si>
    <t>B.13.A.6) Prodotti chimici</t>
  </si>
  <si>
    <t>BA2677</t>
  </si>
  <si>
    <t>B.13.A.7) Materiali e prodotti per uso veterinario</t>
  </si>
  <si>
    <t>BA2678</t>
  </si>
  <si>
    <t>B.13.A.8) Altri beni e prodotti sanitari</t>
  </si>
  <si>
    <t>BA2680</t>
  </si>
  <si>
    <t>B.13.B) Variazione rimanenze non sanitarie</t>
  </si>
  <si>
    <t>B.14.B) Variazione rimanenze non sanitarie</t>
  </si>
  <si>
    <t>B6.2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</si>
  <si>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</si>
  <si>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</si>
  <si>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</si>
  <si>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</si>
  <si>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</si>
  <si>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</si>
  <si>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</si>
  <si>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</si>
  <si>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</si>
  <si>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</si>
  <si>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</si>
  <si>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</si>
  <si>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</si>
  <si>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</si>
  <si>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B.15) Accantonamenti tipici dell’esercizio</t>
  </si>
  <si>
    <t>BA2700</t>
  </si>
  <si>
    <t>B.14.A) Accantonamenti per rischi</t>
  </si>
  <si>
    <t>B.15.A) Accantonamenti per rischi</t>
  </si>
  <si>
    <t>B5.1a</t>
  </si>
  <si>
    <t>BA2710</t>
  </si>
  <si>
    <t>B.14.A.1)  Accantonamenti per cause civili ed oneri processuali</t>
  </si>
  <si>
    <t>B.15.A.1)  Accantonamenti per cause civili ed oneri processuali</t>
  </si>
  <si>
    <t>B5.1b</t>
  </si>
  <si>
    <t>BA2720</t>
  </si>
  <si>
    <t>B.14.A.2)  Accantonamenti per contenzioso personale dipendente</t>
  </si>
  <si>
    <t>B.15.A.2)  Accantonamenti per contenzioso personale dipendente</t>
  </si>
  <si>
    <t>B5.1c</t>
  </si>
  <si>
    <t>BA2730</t>
  </si>
  <si>
    <t>B.14.A.3)  Accantonamenti per rischi connessi all'acquisto di prestazioni sanitarie da privato</t>
  </si>
  <si>
    <t>B5.1d</t>
  </si>
  <si>
    <t>BA2740</t>
  </si>
  <si>
    <t>B.14.A.4)  Accantonamenti per copertura diretta dei rischi (autoassicurazione)</t>
  </si>
  <si>
    <t>BA2741</t>
  </si>
  <si>
    <t>B.14.A.5)  Accantonamenti per franchigia assicurativa</t>
  </si>
  <si>
    <t>B5.1e</t>
  </si>
  <si>
    <t>BA2750</t>
  </si>
  <si>
    <t>B.14.A.6)  Altri accantonamenti per rischi</t>
  </si>
  <si>
    <t>B.15.A.3)  Altri accantonamenti per rischi</t>
  </si>
  <si>
    <t>BA2751</t>
  </si>
  <si>
    <t>B.14.A.7)  Altri accantonamenti per interessi di mora</t>
  </si>
  <si>
    <t>B5.2</t>
  </si>
  <si>
    <t>BA2760</t>
  </si>
  <si>
    <t>B.14.B) Accantonamenti per premio di operosità (SUMAI)</t>
  </si>
  <si>
    <t>B.15.B) Accantonamenti per premio di operosità (SUMAI)</t>
  </si>
  <si>
    <t>BA2770</t>
  </si>
  <si>
    <t>B.14.C) Accantonamenti per quote inutilizzate di contributi vincolati</t>
  </si>
  <si>
    <t>A6.2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</si>
  <si>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</si>
  <si>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</si>
  <si>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</si>
  <si>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</si>
  <si>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</si>
  <si>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</si>
  <si>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</si>
  <si>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</si>
  <si>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</si>
  <si>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</si>
  <si>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</si>
  <si>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</si>
  <si>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</si>
  <si>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</si>
  <si>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B.15.C) Altri accantonamenti</t>
  </si>
  <si>
    <t>B5.4</t>
  </si>
  <si>
    <t>B5.3a</t>
  </si>
  <si>
    <t>BA2840</t>
  </si>
  <si>
    <t>B.14.D.1)  Acc. Rinnovi convenzioni MMG/PLS/MCA</t>
  </si>
  <si>
    <t>B.15.C.2)  Acc. Rinnovi convenzioni MMG/Pls/MCA ed altri</t>
  </si>
  <si>
    <t>B5.3b</t>
  </si>
  <si>
    <t>BA2850</t>
  </si>
  <si>
    <t>B.14.D.2)  Acc. Rinnovi convenzioni Medici Sumai</t>
  </si>
  <si>
    <t>B5.3c</t>
  </si>
  <si>
    <t>BA2860</t>
  </si>
  <si>
    <t>B.14.D.3)  Acc. Rinnovi contratt.: dirigenza medica</t>
  </si>
  <si>
    <t>B.15.C.3)  Acc. Rinnovi contratt.: ruolo sanitario - dirigenza medica</t>
  </si>
  <si>
    <t>B5.3d</t>
  </si>
  <si>
    <t>BA2870</t>
  </si>
  <si>
    <t>B.14.D.4)  Acc. Rinnovi contratt.: dirigenza non medica</t>
  </si>
  <si>
    <t>B.15.C.4)  Acc. Rinnovi contratt.: ruolo sanitario - dirigenza non medica</t>
  </si>
  <si>
    <t>B5.3e</t>
  </si>
  <si>
    <t>BA2880</t>
  </si>
  <si>
    <t>B.14.D.5)  Acc. Rinnovi contratt.: comparto</t>
  </si>
  <si>
    <t>B.15.C.5)  Acc. Rinnovi contratt.: ruolo sanitario - comparto</t>
  </si>
  <si>
    <t>BA2881</t>
  </si>
  <si>
    <t>B.14.D.6)  Acc. per trattamento di fine rapporto</t>
  </si>
  <si>
    <t>BA2882</t>
  </si>
  <si>
    <t>B.14.D.7)  Acc. Per trattamento di quiescenza e simili</t>
  </si>
  <si>
    <t>BA2883</t>
  </si>
  <si>
    <t>B.14.D.8)  Acc. Per fondi integrativi pensione</t>
  </si>
  <si>
    <t>BA2884</t>
  </si>
  <si>
    <t>B.14.D.9)  Acc. Incentivi funzioni tecniche art.113 D.lgs 50/2016</t>
  </si>
  <si>
    <t>B5.5</t>
  </si>
  <si>
    <t>BA2890</t>
  </si>
  <si>
    <t>B.14.D.10)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</si>
  <si>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</si>
  <si>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</si>
  <si>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</si>
  <si>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</si>
  <si>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</si>
  <si>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</si>
  <si>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F2</t>
  </si>
  <si>
    <t>CA0020</t>
  </si>
  <si>
    <t>C.1.A) Interessi attivi su c/tesoreria unica</t>
  </si>
  <si>
    <t>C.1.A) Interessi attivi su c/tesoreria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</si>
  <si>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</si>
  <si>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</si>
  <si>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</si>
  <si>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</si>
  <si>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</si>
  <si>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</si>
  <si>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</si>
  <si>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</si>
  <si>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</si>
  <si>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</si>
  <si>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</si>
  <si>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</si>
  <si>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</si>
  <si>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</si>
  <si>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</si>
  <si>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</si>
  <si>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</si>
  <si>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</si>
  <si>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</si>
  <si>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</si>
  <si>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C.3.A) Interessi passivi su c/c tesoreria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</si>
  <si>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</si>
  <si>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</si>
  <si>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</si>
  <si>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</si>
  <si>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</si>
  <si>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</si>
  <si>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</si>
  <si>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</si>
  <si>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</si>
  <si>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</si>
  <si>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</si>
  <si>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</si>
  <si>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</si>
  <si>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</si>
  <si>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</si>
  <si>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</si>
  <si>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</si>
  <si>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</si>
  <si>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</si>
  <si>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</si>
  <si>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</si>
  <si>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</si>
  <si>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F4.1a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</si>
  <si>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</si>
  <si>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</si>
  <si>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</si>
  <si>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</si>
  <si>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</si>
  <si>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</si>
  <si>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</si>
  <si>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</si>
  <si>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</si>
  <si>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</si>
  <si>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</si>
  <si>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E.1.B.2.1) Sopravvenienze attive v/Aziende sanitarie pubbliche della Regione </t>
  </si>
  <si>
    <t>E.1.B.2.1) Sopravvenienze Attive v/Asl-AO, IRCCS, Policlinici</t>
  </si>
  <si>
    <t>EA0070</t>
  </si>
  <si>
    <t>E.1.B.2.2) Sopravvenienze attive v/terzi</t>
  </si>
  <si>
    <t>E.1.B.2.2) Sopravvenienze Attive v/terzi</t>
  </si>
  <si>
    <t>EA0080</t>
  </si>
  <si>
    <t>E.1.B.2.2.A) Sopravvenienze attive v/terzi relative alla mobilità extraregionale</t>
  </si>
  <si>
    <t>E.1.B.2.2.A) Sopravvenienze attive v/terzi relative alla mobilità</t>
  </si>
  <si>
    <t>F4.1b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</si>
  <si>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</si>
  <si>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</si>
  <si>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</si>
  <si>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</si>
  <si>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</si>
  <si>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</si>
  <si>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</si>
  <si>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</si>
  <si>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</si>
  <si>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</si>
  <si>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</si>
  <si>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</si>
  <si>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</si>
  <si>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</si>
  <si>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</si>
  <si>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</si>
  <si>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EA0160</t>
  </si>
  <si>
    <t>E.1.B.3.1) Insussistenze attive v/Aziende sanitarie pubbliche della Regione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</si>
  <si>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</si>
  <si>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</si>
  <si>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</si>
  <si>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</si>
  <si>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EA0180</t>
  </si>
  <si>
    <t>E.1.B.3.2.A) Insussistenze attive v/terzi relative alla mobilità extraregionale</t>
  </si>
  <si>
    <t>E.1.B.3.2.A) Insussistenze attive v/terzi relative alla mobilità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</si>
  <si>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</si>
  <si>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</si>
  <si>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</si>
  <si>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</si>
  <si>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</si>
  <si>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</si>
  <si>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</si>
  <si>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</si>
  <si>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</si>
  <si>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</si>
  <si>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</si>
  <si>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</si>
  <si>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</si>
  <si>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</si>
  <si>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</si>
  <si>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</si>
  <si>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</si>
  <si>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</si>
  <si>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</si>
  <si>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</si>
  <si>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</si>
  <si>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</si>
  <si>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</si>
  <si>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</si>
  <si>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</si>
  <si>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</si>
  <si>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</si>
  <si>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</si>
  <si>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</si>
  <si>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</si>
  <si>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</si>
  <si>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</si>
  <si>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EA0330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</si>
  <si>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</si>
  <si>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</si>
  <si>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EA0340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</si>
  <si>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</si>
  <si>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</si>
  <si>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</si>
  <si>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</si>
  <si>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</si>
  <si>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</si>
  <si>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</si>
  <si>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</si>
  <si>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F4.2b</t>
  </si>
  <si>
    <t>EA0380</t>
  </si>
  <si>
    <t>E.2.B.3.2.B.1) Soprav. passive v/terzi relative al personale - dirigenza medica</t>
  </si>
  <si>
    <t>E.2.B.3.2.B.1) Soprav. passive v/terzi relative al personale - ruolo sanitario - dirigenza medica</t>
  </si>
  <si>
    <t>EA0390</t>
  </si>
  <si>
    <t>E.2.B.3.2.B.2) Soprav. passive v/terzi relative al personale - dirigenza non medica</t>
  </si>
  <si>
    <t>E.2.B.3.2.B.2) Soprav. passive v/terzi relative al personale - ruolo sanitario - dirigenza non medica</t>
  </si>
  <si>
    <t>EA0400</t>
  </si>
  <si>
    <t>E.2.B.3.2.B.3) Soprav. passive v/terzi relative al personale - comparto</t>
  </si>
  <si>
    <t>E.2.B.3.2.B.3) Soprav. passive v/terzi relative al personale - ruolo sanitario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</si>
  <si>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</si>
  <si>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</si>
  <si>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</si>
  <si>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</si>
  <si>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</si>
  <si>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</si>
  <si>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</si>
  <si>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</si>
  <si>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</si>
  <si>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</si>
  <si>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</si>
  <si>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</si>
  <si>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</si>
  <si>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</si>
  <si>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</si>
  <si>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</si>
  <si>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</si>
  <si>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</si>
  <si>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</si>
  <si>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</si>
  <si>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</si>
  <si>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</si>
  <si>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</si>
  <si>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</si>
  <si>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</si>
  <si>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</si>
  <si>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</si>
  <si>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</si>
  <si>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</si>
  <si>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</si>
  <si>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</si>
  <si>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</si>
  <si>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</si>
  <si>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</si>
  <si>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</si>
  <si>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</si>
  <si>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</si>
  <si>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</si>
  <si>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</si>
  <si>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</si>
  <si>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</si>
  <si>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</si>
  <si>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</si>
  <si>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</si>
  <si>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</si>
  <si>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F3.1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</si>
  <si>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</si>
  <si>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</si>
  <si>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</si>
  <si>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</si>
  <si>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</si>
  <si>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</si>
  <si>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</si>
  <si>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</si>
  <si>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Y.1.D) IRAP relativa ad attività commerciali</t>
  </si>
  <si>
    <t>YA0060</t>
  </si>
  <si>
    <t>Y.2) IRES</t>
  </si>
  <si>
    <t>F3.2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</si>
  <si>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</si>
  <si>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</si>
  <si>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</si>
  <si>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</si>
  <si>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</si>
  <si>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</si>
  <si>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</si>
  <si>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</si>
  <si>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</si>
  <si>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</si>
  <si>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CONTO  ECONOMICO</t>
  </si>
  <si>
    <t>SCHEMA DI BILANCIO</t>
  </si>
  <si>
    <t>Consuntivo 2019</t>
  </si>
  <si>
    <t>Consuntivo 2018</t>
  </si>
  <si>
    <t>Variazione</t>
  </si>
  <si>
    <t>%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</si>
  <si>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</si>
  <si>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</si>
  <si>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</si>
  <si>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</si>
  <si>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</si>
  <si>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</si>
  <si>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</si>
  <si>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</si>
  <si>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</si>
  <si>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</si>
  <si>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</si>
  <si>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</si>
  <si>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</si>
  <si>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</si>
  <si>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</si>
  <si>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</si>
  <si>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</si>
  <si>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</si>
  <si>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</si>
  <si>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</si>
  <si>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</si>
  <si>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</si>
  <si>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</si>
  <si>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</si>
  <si>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</si>
  <si>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</si>
  <si>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</si>
  <si>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</si>
  <si>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</si>
  <si>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</si>
  <si>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</si>
  <si>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</si>
  <si>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</si>
  <si>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</si>
  <si>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</si>
  <si>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</si>
  <si>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</si>
  <si>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</si>
  <si>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</si>
  <si>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</si>
  <si>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</si>
  <si>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</si>
  <si>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</si>
  <si>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</si>
  <si>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</si>
  <si>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</si>
  <si>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</si>
  <si>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</si>
  <si>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</si>
  <si>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</si>
  <si>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</si>
  <si>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</si>
  <si>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</si>
  <si>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</si>
  <si>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</si>
  <si>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</si>
  <si>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</si>
  <si>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</si>
  <si>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</si>
  <si>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</si>
  <si>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</si>
  <si>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</si>
  <si>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</si>
  <si>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</si>
  <si>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</si>
  <si>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</si>
  <si>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</si>
  <si>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</si>
  <si>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</si>
  <si>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</si>
  <si>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</si>
  <si>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</si>
  <si>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</si>
  <si>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</si>
  <si>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</si>
  <si>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</si>
  <si>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</si>
  <si>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</si>
  <si>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</si>
  <si>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</si>
  <si>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 xml:space="preserve">Consulenze, collaborazioni, interinale, altre prestazioni di lavoro non sanitarie 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</si>
  <si>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</si>
  <si>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</si>
  <si>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</si>
  <si>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</si>
  <si>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</si>
  <si>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</si>
  <si>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</si>
  <si>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</si>
  <si>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</si>
  <si>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</si>
  <si>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</si>
  <si>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</si>
  <si>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</si>
  <si>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</si>
  <si>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</si>
  <si>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</si>
  <si>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</si>
  <si>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</si>
  <si>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</si>
  <si>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</si>
  <si>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</si>
  <si>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</si>
  <si>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</si>
  <si>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</si>
  <si>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</si>
  <si>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</si>
  <si>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</si>
  <si>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</si>
  <si>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</si>
  <si>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</si>
  <si>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</si>
  <si>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</si>
  <si>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</si>
  <si>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</si>
  <si>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</si>
  <si>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</si>
  <si>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</si>
  <si>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</si>
  <si>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</si>
  <si>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</si>
  <si>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</si>
  <si>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</si>
  <si>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</si>
  <si>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</si>
  <si>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</si>
  <si>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</si>
  <si>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</si>
  <si>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</si>
  <si>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</si>
  <si>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</si>
  <si>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</si>
  <si>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</si>
  <si>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</si>
  <si>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</si>
  <si>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</si>
  <si>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</si>
  <si>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</si>
  <si>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</si>
  <si>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A T T I V I T A'</t>
  </si>
  <si>
    <t>DESCRIZIONE</t>
  </si>
  <si>
    <t>CONSUNTIVO 2019
- € -</t>
  </si>
  <si>
    <t>CONSUNTIVO 2018</t>
  </si>
  <si>
    <t>AAZ999</t>
  </si>
  <si>
    <t>A) IMMOBILIZZAZIONI</t>
  </si>
  <si>
    <t>AAA000</t>
  </si>
  <si>
    <t xml:space="preserve">     A.I) IMMOBILIZZAZIONI IMMATERIALI</t>
  </si>
  <si>
    <t>AAA010</t>
  </si>
  <si>
    <t xml:space="preserve">            A.I.1) Costi di impianto e di ampliamento</t>
  </si>
  <si>
    <t>AAA020</t>
  </si>
  <si>
    <t xml:space="preserve">                       A.I.1.a) Costi di impianto e di ampliamento</t>
  </si>
  <si>
    <t>AAA030</t>
  </si>
  <si>
    <t xml:space="preserve">                       A.I.1.b) F.do Amm.to costi di impianto e di ampliamento</t>
  </si>
  <si>
    <t>AAA040</t>
  </si>
  <si>
    <t xml:space="preserve">            A.I.2) Costi di ricerca e sviluppo</t>
  </si>
  <si>
    <t>AAA050</t>
  </si>
  <si>
    <t xml:space="preserve">                       A.I.2.a) Costi di ricerca e sviluppo</t>
  </si>
  <si>
    <t>AAA060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</si>
  <si>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</si>
  <si>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</si>
  <si>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</si>
  <si>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>AAA080</t>
  </si>
  <si>
    <t xml:space="preserve">                       A.I.3.a) Diritti di brevetto e diritti di utilizzazione delle opere d'ingegno - derivanti dall'attività di 
                       ricerca</t>
  </si>
  <si>
    <t>AAA090</t>
  </si>
  <si>
    <t xml:space="preserve">                       A.I.3.b) F.do Amm.to diritti di brevetto e diritti di utilizzazione delle opere d'ingegno - derivanti
                        dall'attività di ricerca</t>
  </si>
  <si>
    <t>AAA100</t>
  </si>
  <si>
    <t xml:space="preserve">                       A.I.3.c) Diritti di brevetto e diritti di utilizzazione delle opere d'ingegno - altri</t>
  </si>
  <si>
    <t>AAA110</t>
  </si>
  <si>
    <t xml:space="preserve">                       A.I.3.d) F.do Amm.to diritti di brevetto e diritti di utilizzazione delle opere d'ingegno - altri</t>
  </si>
  <si>
    <t>AAA120</t>
  </si>
  <si>
    <t xml:space="preserve">            A.I.4) Immobilizzazioni immateriali in corso e acconti</t>
  </si>
  <si>
    <t>AAA130</t>
  </si>
  <si>
    <t xml:space="preserve">            A.I.5) Altre immobilizzazioni immateriali</t>
  </si>
  <si>
    <t>AAA140</t>
  </si>
  <si>
    <t xml:space="preserve">                       A.I.5.a) Concessioni, licenze, marchi e diritti simili</t>
  </si>
  <si>
    <t>AAA150</t>
  </si>
  <si>
    <t xml:space="preserve">                       A.I.5.b) F.do Amm.to concessioni, licenze, marchi e diritti simili</t>
  </si>
  <si>
    <t>AAA160</t>
  </si>
  <si>
    <t xml:space="preserve">                       A.I.5.c) Migliorie su beni di terzi</t>
  </si>
  <si>
    <t>AAA170</t>
  </si>
  <si>
    <t xml:space="preserve">                       A.I.5.d) F.do Amm.to migliorie su beni di terzi</t>
  </si>
  <si>
    <t>AAA180</t>
  </si>
  <si>
    <t xml:space="preserve">                       A.I.5.e) Pubblicità</t>
  </si>
  <si>
    <t>AAA190</t>
  </si>
  <si>
    <t xml:space="preserve">                       A.I.5.f) F.do Amm.to pubblicità</t>
  </si>
  <si>
    <t>AAA200</t>
  </si>
  <si>
    <t xml:space="preserve">                       A.I.5.g) Altre immobilizzazioni immateriali</t>
  </si>
  <si>
    <t>AAA210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</si>
  <si>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</si>
  <si>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</si>
  <si>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</si>
  <si>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>AAA230</t>
  </si>
  <si>
    <t xml:space="preserve">                       A.I.6.a) F.do Svalut. Costi di impianto e di ampliamento</t>
  </si>
  <si>
    <t>AAA240</t>
  </si>
  <si>
    <t xml:space="preserve">                       A.I.6.b) F.do Svalut. Costi di ricerca e sviluppo</t>
  </si>
  <si>
    <t>AAA250</t>
  </si>
  <si>
    <t xml:space="preserve">                       A.I.6.c) F.do Svalut. Diritti di brevetto e diritti di utilizzazione delle opere d'ingegno</t>
  </si>
  <si>
    <t>AAA260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</si>
  <si>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</si>
  <si>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</si>
  <si>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</si>
  <si>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</si>
  <si>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</si>
  <si>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</si>
  <si>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</si>
  <si>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>AAA300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</si>
  <si>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</si>
  <si>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</si>
  <si>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</si>
  <si>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</si>
  <si>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</si>
  <si>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</si>
  <si>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</si>
  <si>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>AAA340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</si>
  <si>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</si>
  <si>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</si>
  <si>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</si>
  <si>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>AAA360</t>
  </si>
  <si>
    <t xml:space="preserve">                               A.II.2.b.1) Fabbricati strumentali (indisponibili)</t>
  </si>
  <si>
    <t>AAA370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</si>
  <si>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</si>
  <si>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</si>
  <si>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</si>
  <si>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>AAA390</t>
  </si>
  <si>
    <t xml:space="preserve">                       A.II.3.a) Impianti e macchinari</t>
  </si>
  <si>
    <t>AAA400</t>
  </si>
  <si>
    <t xml:space="preserve">                       A.II.3.b) F.do Amm.to Impianti e macchinari</t>
  </si>
  <si>
    <t>AAA410</t>
  </si>
  <si>
    <t xml:space="preserve">            A.II.4) Attrezzature sanitarie e scientifiche</t>
  </si>
  <si>
    <t>AAA420</t>
  </si>
  <si>
    <t xml:space="preserve">                       A.II.4.a) Attrezzature sanitarie e scientifiche</t>
  </si>
  <si>
    <t>AAA430</t>
  </si>
  <si>
    <t xml:space="preserve">                       A.II.4.b) F.do Amm.to Attrezzature sanitarie e scientifiche</t>
  </si>
  <si>
    <t>AAA440</t>
  </si>
  <si>
    <t xml:space="preserve">            A.II.5) Mobili e arredi</t>
  </si>
  <si>
    <t>AAA450</t>
  </si>
  <si>
    <t xml:space="preserve">                       A.II.5.a) Mobili e arredi</t>
  </si>
  <si>
    <t>AAA460</t>
  </si>
  <si>
    <t xml:space="preserve">                       A.II.5.b) F.do Amm.to Mobili e arredi</t>
  </si>
  <si>
    <t>AAA470</t>
  </si>
  <si>
    <t xml:space="preserve">            A.II.6) Automezzi</t>
  </si>
  <si>
    <t>AAA480</t>
  </si>
  <si>
    <t xml:space="preserve">                       A.II.6.a) Automezzi</t>
  </si>
  <si>
    <t>AAA490</t>
  </si>
  <si>
    <t xml:space="preserve">                       A.II.6.b) F.do Amm.to Automezzi</t>
  </si>
  <si>
    <t>AAA500</t>
  </si>
  <si>
    <t xml:space="preserve">            A.II.7) Oggetti d'arte</t>
  </si>
  <si>
    <t>AAA510</t>
  </si>
  <si>
    <r>
      <t xml:space="preserve">            A.II.8) </t>
    </r>
    <r>
      <rPr>
        <b/>
        <i/>
        <sz val="10"/>
        <rFont val="Tahoma"/>
        <family val="2"/>
      </rPr>
      <t>Altre immobilizzazioni materiali</t>
    </r>
  </si>
  <si>
    <t>AAA520</t>
  </si>
  <si>
    <r>
      <t xml:space="preserve">                       A.II.8.a) </t>
    </r>
    <r>
      <rPr>
        <sz val="10"/>
        <rFont val="Tahoma"/>
        <family val="2"/>
      </rPr>
      <t>Altre immobilizzazioni materiali</t>
    </r>
  </si>
  <si>
    <t>AAA530</t>
  </si>
  <si>
    <r>
      <t xml:space="preserve">                       A.II.8.b) F.do Amm.to </t>
    </r>
    <r>
      <rPr>
        <sz val="10"/>
        <rFont val="Tahoma"/>
        <family val="2"/>
      </rPr>
      <t>Altre immobilizzazioni materiali</t>
    </r>
  </si>
  <si>
    <t>AAA540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</si>
  <si>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</si>
  <si>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</si>
  <si>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</si>
  <si>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>AAA560</t>
  </si>
  <si>
    <t xml:space="preserve">                       A.II.10.a) F.do Svalut. Terreni</t>
  </si>
  <si>
    <t>AAA570</t>
  </si>
  <si>
    <t xml:space="preserve">                       A.II.10.b) F.do Svalut. Fabbricati</t>
  </si>
  <si>
    <t>AAA580</t>
  </si>
  <si>
    <t xml:space="preserve">                       A.II.10.c) F.do Svalut. Impianti e macchinari</t>
  </si>
  <si>
    <t>AAA590</t>
  </si>
  <si>
    <t xml:space="preserve">                       A.II.10.d) F.do Svalut. Attrezzature sanitarie e scientifiche</t>
  </si>
  <si>
    <t>AAA600</t>
  </si>
  <si>
    <t xml:space="preserve">                       A.II.10.e) F.do Svalut. Mobili e arredi</t>
  </si>
  <si>
    <t>AAA610</t>
  </si>
  <si>
    <t xml:space="preserve">                       A.II.10.f) F.do Svalut. Automezzi</t>
  </si>
  <si>
    <t>AAA620</t>
  </si>
  <si>
    <t xml:space="preserve">                       A.II.10.g) F.do Svalut. Oggetti d'arte</t>
  </si>
  <si>
    <t>AAA630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</si>
  <si>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</si>
  <si>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</si>
  <si>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</si>
  <si>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</si>
  <si>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</si>
  <si>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>AAA660</t>
  </si>
  <si>
    <t xml:space="preserve">                       A.III.1.a) Crediti finanziari v/Stato</t>
  </si>
  <si>
    <t>AAA670</t>
  </si>
  <si>
    <t xml:space="preserve">                       A.III.1.b) Crediti finanziari v/Regione</t>
  </si>
  <si>
    <t>AAA680</t>
  </si>
  <si>
    <t xml:space="preserve">                       A.III.1.c) Crediti finanziari v/partecipate</t>
  </si>
  <si>
    <t>AAA690</t>
  </si>
  <si>
    <t xml:space="preserve">                       A.III.1.d) Crediti finanziari v/altri</t>
  </si>
  <si>
    <t>AAA700</t>
  </si>
  <si>
    <t xml:space="preserve">            A.III.2) Titoli</t>
  </si>
  <si>
    <t>AAA710</t>
  </si>
  <si>
    <t xml:space="preserve">                       A.III.2.a)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</si>
  <si>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</si>
  <si>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</si>
  <si>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</si>
  <si>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</si>
  <si>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</si>
  <si>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</si>
  <si>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</si>
  <si>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</si>
  <si>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t>AAA760</t>
  </si>
  <si>
    <r>
      <t xml:space="preserve">                            A.III.2.b.4) </t>
    </r>
    <r>
      <rPr>
        <sz val="10"/>
        <rFont val="Tahoma"/>
        <family val="2"/>
      </rPr>
      <t>Titoli diversi</t>
    </r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</si>
  <si>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</si>
  <si>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</si>
  <si>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</si>
  <si>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</si>
  <si>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</si>
  <si>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</si>
  <si>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>ABA020</t>
  </si>
  <si>
    <t xml:space="preserve">                       B.I.1.a)  Prodotti farmaceutici ed emoderivati</t>
  </si>
  <si>
    <t>ABA030</t>
  </si>
  <si>
    <t xml:space="preserve">                       B.I.1.b)  Sangue ed emocomponenti</t>
  </si>
  <si>
    <t>ABA040</t>
  </si>
  <si>
    <t xml:space="preserve">                       B.I.1.c)  Dispositivi medici</t>
  </si>
  <si>
    <t>ABA050</t>
  </si>
  <si>
    <t xml:space="preserve">                       B.I.1.d)  Prodotti dietetici</t>
  </si>
  <si>
    <t>ABA060</t>
  </si>
  <si>
    <t xml:space="preserve">                       B.I.1.e)  Materiali per la profilassi (vaccini)</t>
  </si>
  <si>
    <t>ABA070</t>
  </si>
  <si>
    <t xml:space="preserve">                       B.I.1.f)  Prodotti chimici</t>
  </si>
  <si>
    <t>ABA080</t>
  </si>
  <si>
    <r>
      <t xml:space="preserve">                       B.I.1.g)  Materiali e </t>
    </r>
    <r>
      <rPr>
        <sz val="10"/>
        <rFont val="Tahoma"/>
        <family val="2"/>
      </rPr>
      <t>prodotti per uso veterinario</t>
    </r>
  </si>
  <si>
    <t>ABA090</t>
  </si>
  <si>
    <t xml:space="preserve">                       B.I.1.h)  Altri beni e prodotti sanitari</t>
  </si>
  <si>
    <t>ABA100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</si>
  <si>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</si>
  <si>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</si>
  <si>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</si>
  <si>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>ABA120</t>
  </si>
  <si>
    <t xml:space="preserve">                       B.I.2.a)  Prodotti alimentari</t>
  </si>
  <si>
    <t>ABA130</t>
  </si>
  <si>
    <t xml:space="preserve">                       B.I.2.b)  Materiali di guardaroba, di pulizia, e di convivenza in genere</t>
  </si>
  <si>
    <t>ABA140</t>
  </si>
  <si>
    <t xml:space="preserve">                       B.I.2.c)  Combustibili, carburanti e lubrificanti</t>
  </si>
  <si>
    <t>ABA150</t>
  </si>
  <si>
    <t xml:space="preserve">                       B.I.2.d)  Supporti informatici e cancelleria</t>
  </si>
  <si>
    <t>ABA160</t>
  </si>
  <si>
    <t xml:space="preserve">                       B.I.2.e)  Materiale per la manutenzione</t>
  </si>
  <si>
    <t>ABA170</t>
  </si>
  <si>
    <t xml:space="preserve">                       B.I.2.f)  Altri beni e prodotti non sanitari</t>
  </si>
  <si>
    <t>ABA180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</si>
  <si>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</si>
  <si>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</si>
  <si>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</si>
  <si>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</si>
  <si>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</si>
  <si>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ABA201</t>
  </si>
  <si>
    <t xml:space="preserve">                       B.II.1.a)  Crediti v/Stato per spesa corrente - FSN vincolato</t>
  </si>
  <si>
    <t>ABA220</t>
  </si>
  <si>
    <t xml:space="preserve">                       B.II.1.b)  Crediti v/Stato per spesa corrente - FSN</t>
  </si>
  <si>
    <t>ABA230</t>
  </si>
  <si>
    <t xml:space="preserve">                       B.II.1.c)  Crediti v/Stato per mobilità attiva extraregionale</t>
  </si>
  <si>
    <t>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</si>
  <si>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</si>
  <si>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</si>
  <si>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</si>
  <si>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</si>
  <si>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</si>
  <si>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>ABA270</t>
  </si>
  <si>
    <t xml:space="preserve">                       B.II.1.g)   Crediti v/Stato per spesa corrente - altro</t>
  </si>
  <si>
    <t>ABA271</t>
  </si>
  <si>
    <t xml:space="preserve">                       B.II.1.h)   Crediti v/Stato per spesa corrente per STP (ex D.lgs. 286/98)</t>
  </si>
  <si>
    <t>ABA280</t>
  </si>
  <si>
    <t xml:space="preserve">                       B.II.1.i)  Crediti v/Stato per finanziamenti per investimenti</t>
  </si>
  <si>
    <t>ABA290</t>
  </si>
  <si>
    <t xml:space="preserve">                       B.II.1.j)  Crediti v/Stato per ricerca</t>
  </si>
  <si>
    <t>ABA300</t>
  </si>
  <si>
    <t xml:space="preserve">                            B.II.1.j.1)  Crediti v/Stato per ricerca corrente - Ministero della Salute</t>
  </si>
  <si>
    <t>ABA310</t>
  </si>
  <si>
    <t xml:space="preserve">                            B.II.1.j.2)  Crediti v/Stato per ricerca finalizzata - Ministero della Salute</t>
  </si>
  <si>
    <t>ABA320</t>
  </si>
  <si>
    <t xml:space="preserve">                            B.II.1.j.3)  Crediti v/Stato per ricerca - altre Amministrazioni centrali </t>
  </si>
  <si>
    <t>ABA330</t>
  </si>
  <si>
    <t xml:space="preserve">                            B.II.1.j.4)  Crediti v/Stato per ricerca - finanziamenti per investimenti</t>
  </si>
  <si>
    <t>ABA340</t>
  </si>
  <si>
    <t xml:space="preserve">                       B.II.1.k)  Crediti v/prefetture</t>
  </si>
  <si>
    <t>ABA350</t>
  </si>
  <si>
    <t xml:space="preserve">            B.II.2)  Crediti v/Regione o Provincia Autonoma</t>
  </si>
  <si>
    <t>ABA360</t>
  </si>
  <si>
    <t xml:space="preserve">                       B.II.2.a)  Crediti v/Regione o Provincia Autonoma per spesa corrente</t>
  </si>
  <si>
    <t>RR</t>
  </si>
  <si>
    <t>ABA390</t>
  </si>
  <si>
    <t xml:space="preserve">                            B.II.2.a.1)  Crediti v/Regione o Provincia Autonoma per quota FSR</t>
  </si>
  <si>
    <t>ABA400</t>
  </si>
  <si>
    <t xml:space="preserve">                            B.II.2.a.2)  Crediti v/Regione o Provincia Autonoma per mobilità attiva intraregionale</t>
  </si>
  <si>
    <t>ABA410</t>
  </si>
  <si>
    <t xml:space="preserve">                            B.II.2.a.3)  Crediti v/Regione o Provincia Autonoma per mobilità attiva extraregionale</t>
  </si>
  <si>
    <t>ABA420</t>
  </si>
  <si>
    <t xml:space="preserve">                            B.II.2.a.4)  Crediti v/Regione o Provincia Autonoma per acconto quota FSR</t>
  </si>
  <si>
    <t>ABA430</t>
  </si>
  <si>
    <t xml:space="preserve">                            B.II.2.a.5)  Crediti v/Regione o Provincia Autonoma per finanziamento sanitario aggiuntivo
                            corrente LEA</t>
  </si>
  <si>
    <t>ABA440</t>
  </si>
  <si>
    <t xml:space="preserve">                            B.II.2.a.6)  Crediti v/Regione o Provincia Autonoma per finanziamento sanitario aggiuntivo
                            corrente extra LEA</t>
  </si>
  <si>
    <t>ABA450</t>
  </si>
  <si>
    <t xml:space="preserve">                            B.II.2.a.7)  Crediti v/Regione o Provincia Autonoma per spesa corrente - altro</t>
  </si>
  <si>
    <t>ABA451</t>
  </si>
  <si>
    <t xml:space="preserve">                            B.II.2.a.8)  Crediti v/Regione o Provincia Autonoma per spesa corrente STP (ex D.lgs 286/98)</t>
  </si>
  <si>
    <t>ABA460</t>
  </si>
  <si>
    <t xml:space="preserve">                            B.II.2.a.9)  Crediti v/Regione o Provincia Autonoma per ricerca</t>
  </si>
  <si>
    <t>ABA461</t>
  </si>
  <si>
    <t xml:space="preserve">                            B.II.2.a.10)  Crediti v/Regione o Provincia Autonoma per mobilità attiva internazionale</t>
  </si>
  <si>
    <t>ABA470</t>
  </si>
  <si>
    <t xml:space="preserve">                       B.II.2.b) Crediti v/Regione o Provincia Autonoma per versamenti a patrimonio netto</t>
  </si>
  <si>
    <t>ABA480</t>
  </si>
  <si>
    <t xml:space="preserve">                            B.II.2.b.1) Crediti v/Regione o Provincia Autonoma per finanziamenti per investimenti</t>
  </si>
  <si>
    <t>ABA490</t>
  </si>
  <si>
    <t xml:space="preserve">                            B.II.2.b.2) Crediti v/Regione o Provincia Autonoma per incremento fondo dotazione</t>
  </si>
  <si>
    <t>ABA500</t>
  </si>
  <si>
    <t xml:space="preserve">                            B.II.2.b.3) Crediti v/Regione o Provincia Autonoma per ripiano perdite</t>
  </si>
  <si>
    <t>ABA501</t>
  </si>
  <si>
    <t xml:space="preserve">                            B.II.2.b.4) Crediti v/Regione o Provincia Autonoma per anticipazione ripiano disavanzo programmato dei Piani aziendali di cui all'art. 1, comma 528, L208/2015</t>
  </si>
  <si>
    <t>ABA510</t>
  </si>
  <si>
    <t xml:space="preserve">                            B.II.2.b.5) Crediti v/Regione per copertura debiti al 31/12/2005</t>
  </si>
  <si>
    <t>ABA520</t>
  </si>
  <si>
    <t xml:space="preserve">                            B.II.2.b.6) Crediti v/Regione o Provincia Autonoma per ricostituzione risorse da investimenti
                                           esercizi precedenti</t>
  </si>
  <si>
    <t>ABA521</t>
  </si>
  <si>
    <t xml:space="preserve">                            B.II.2.c) Crediti v/Regione o Provincia Autonoma per contributi L.210/92</t>
  </si>
  <si>
    <t>ABA522</t>
  </si>
  <si>
    <t xml:space="preserve">                            B.II.2.d) Crediti v/Regione o Provincia Autonoma per contributi L.210/92 - aziende sanitarie
                                           esercizi precedenti</t>
  </si>
  <si>
    <t>ABA530</t>
  </si>
  <si>
    <t xml:space="preserve">            B.II.3)  Crediti v/Comuni</t>
  </si>
  <si>
    <t>ABA540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</si>
  <si>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</si>
  <si>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</si>
  <si>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</si>
  <si>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</si>
  <si>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 xml:space="preserve">                            B.II.4.a.1) Crediti v/Aziende sanitarie pubbliche della Regione - per mobilità in compensazione</t>
  </si>
  <si>
    <t>ABA570</t>
  </si>
  <si>
    <t xml:space="preserve">                            B.II.4.a.2) Crediti v/Aziende sanitarie pubbliche della Regione - per mobilità non in
                            compensazione</t>
  </si>
  <si>
    <t>ABA580</t>
  </si>
  <si>
    <t xml:space="preserve">                            B.II.4.a.3) Crediti v/Aziende sanitarie pubbliche della Regione - per altre prestazioni</t>
  </si>
  <si>
    <t>ABA590</t>
  </si>
  <si>
    <t xml:space="preserve">                       B.II.4.b) Acconto quota FSR da distribuire</t>
  </si>
  <si>
    <t>ABA591</t>
  </si>
  <si>
    <t xml:space="preserve">                       B.II.4.c) Crediti v/Aziende sanitarie pubbliche della Regioneper anticipazione ripiano disavanzo programmato dai Piani aziendali di cui all'art. 1, comma528, L.208/2015</t>
  </si>
  <si>
    <t>ABA600</t>
  </si>
  <si>
    <t xml:space="preserve">                       B.II.4.d) Crediti v/Aziende sanitarie pubbliche Extraregione</t>
  </si>
  <si>
    <t>ABA601</t>
  </si>
  <si>
    <t xml:space="preserve">                       B.II.4.e) Crediti v/Aziende sanitarie pubbliche della Regione per contributi da Aziende sanitarie pubbliche della Regione o Prov. Aut. (extra fondo)</t>
  </si>
  <si>
    <t>ABA610</t>
  </si>
  <si>
    <t xml:space="preserve">            B.II.5) Crediti v/società partecipate e/o enti dipendenti della Regione</t>
  </si>
  <si>
    <t>ABA620</t>
  </si>
  <si>
    <t xml:space="preserve">                       B.II.5.a) Crediti v/enti regionali</t>
  </si>
  <si>
    <t>ABA630</t>
  </si>
  <si>
    <t xml:space="preserve">                       B.II.5.b) Crediti v/sperimentazioni gestionali</t>
  </si>
  <si>
    <t>ABA640</t>
  </si>
  <si>
    <t xml:space="preserve">                       B.II.5.c) Crediti v/altre partecipate</t>
  </si>
  <si>
    <t>ABA650</t>
  </si>
  <si>
    <t xml:space="preserve">            B.II.6) Crediti v/Erario</t>
  </si>
  <si>
    <t>ABA660</t>
  </si>
  <si>
    <t xml:space="preserve">            B.II.7) Crediti v/altri</t>
  </si>
  <si>
    <t>ABA670</t>
  </si>
  <si>
    <t xml:space="preserve">                       B.II.7.a) Crediti v/clienti privati</t>
  </si>
  <si>
    <t>ABA680</t>
  </si>
  <si>
    <t xml:space="preserve">                       B.II.7.b) Crediti v/gestioni liquidatorie</t>
  </si>
  <si>
    <t>ABA690</t>
  </si>
  <si>
    <t xml:space="preserve">                       B.II.7.c) Crediti v/altri soggetti pubblici</t>
  </si>
  <si>
    <t>ABA700</t>
  </si>
  <si>
    <t xml:space="preserve">                       B.II.7.d) Crediti v/altri soggetti pubblici per ricerca</t>
  </si>
  <si>
    <t>ABA710</t>
  </si>
  <si>
    <t xml:space="preserve">                       B.II.7.e) Altri crediti diversi</t>
  </si>
  <si>
    <t>ABA711</t>
  </si>
  <si>
    <t xml:space="preserve">                       B.II.7.e.1) Altri crediti diversi</t>
  </si>
  <si>
    <t>ABA712</t>
  </si>
  <si>
    <t xml:space="preserve">                       B.II.7.e.2) Note di credito da emettere (diversi)</t>
  </si>
  <si>
    <t>ABA713</t>
  </si>
  <si>
    <t xml:space="preserve">                       B.II.7.f) Altri crediti verso erogatori (privati accreditati e convenzionati) di prestazioni sanitarie</t>
  </si>
  <si>
    <t>ABA714</t>
  </si>
  <si>
    <t xml:space="preserve">                       B.II.7.f.1) Altri crediti verso erogatori (privati accreditati e convenzionati) di prestazioni sanitarie</t>
  </si>
  <si>
    <t>ABA715</t>
  </si>
  <si>
    <t xml:space="preserve">                       B.II.7.f.2) Note di credito da emettere (privati accreditati e convenzionati)</t>
  </si>
  <si>
    <t>ABA720</t>
  </si>
  <si>
    <t xml:space="preserve">     B.III)  ATTIVITA' FINANZIARIE CHE NON COSTITUISCONO IMMOBILIZZAZIONI</t>
  </si>
  <si>
    <t>ABA730</t>
  </si>
  <si>
    <t xml:space="preserve">            B.III.1)  Partecipazioni che non costituiscono immobilizzazioni</t>
  </si>
  <si>
    <t>ABA740</t>
  </si>
  <si>
    <t xml:space="preserve">            B.III.2)  Altri titoli che non costituiscono immobilizzazioni</t>
  </si>
  <si>
    <t>ABA750</t>
  </si>
  <si>
    <t xml:space="preserve">     B.IV)  DISPONIBILITA' LIQUIDE</t>
  </si>
  <si>
    <t>ABA760</t>
  </si>
  <si>
    <t xml:space="preserve">            B.IV.1)  Cassa</t>
  </si>
  <si>
    <t>ABA770</t>
  </si>
  <si>
    <t xml:space="preserve">            B.IV.2)  Istituto Tesoriere</t>
  </si>
  <si>
    <t>ABA780</t>
  </si>
  <si>
    <t xml:space="preserve">            B.IV.3) Tesoreria Unica</t>
  </si>
  <si>
    <t>ABA790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</si>
  <si>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</si>
  <si>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</si>
  <si>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</si>
  <si>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</si>
  <si>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</si>
  <si>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>ACA010</t>
  </si>
  <si>
    <t xml:space="preserve">            C.I.1)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</si>
  <si>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</si>
  <si>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</si>
  <si>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</si>
  <si>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</si>
  <si>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>ACA040</t>
  </si>
  <si>
    <t xml:space="preserve">            C.II.1) Risconti attivi</t>
  </si>
  <si>
    <t>ACA050</t>
  </si>
  <si>
    <t xml:space="preserve">            C.II.2) Risconti attivi v/Aziende sanitarie pubbliche della Regione</t>
  </si>
  <si>
    <t>AZZ999</t>
  </si>
  <si>
    <t>D) TOTALE ATTIVO</t>
  </si>
  <si>
    <t>ADZ999</t>
  </si>
  <si>
    <t>E)  CONTI D'ORDINE</t>
  </si>
  <si>
    <t>ADA000</t>
  </si>
  <si>
    <t xml:space="preserve">     E.I) CANONI DI LEASING ANCORA DA PAGARE</t>
  </si>
  <si>
    <t>ADA010</t>
  </si>
  <si>
    <t xml:space="preserve">     E.II) DEPOSITI CAUZIONALI</t>
  </si>
  <si>
    <t>ADA020</t>
  </si>
  <si>
    <t xml:space="preserve">    E.III) BENI IN COMODATO</t>
  </si>
  <si>
    <t>ADA021</t>
  </si>
  <si>
    <t xml:space="preserve">    E.IV) CANONI DI PROJECT FINANCING ANCORA DA PAGARE</t>
  </si>
  <si>
    <t>ADA030</t>
  </si>
  <si>
    <t xml:space="preserve">     E.V) ALTRI CONTI D'ORDINE</t>
  </si>
  <si>
    <t>CONSUNTIVO 2018                          €</t>
  </si>
  <si>
    <t>P A S S I V I T A'</t>
  </si>
  <si>
    <t>PAZ999</t>
  </si>
  <si>
    <t>A)  PATRIMONIO NETTO</t>
  </si>
  <si>
    <t>PAA000</t>
  </si>
  <si>
    <t xml:space="preserve">     A.I) FONDO DI DOTAZIONE</t>
  </si>
  <si>
    <t>PAA010</t>
  </si>
  <si>
    <t xml:space="preserve">     A.II) FINANZIAMENTI PER INVESTIMENTI</t>
  </si>
  <si>
    <t>PAA020</t>
  </si>
  <si>
    <t xml:space="preserve">            A.II.1) Finanziamenti per beni di prima dotazione</t>
  </si>
  <si>
    <t>PAA030</t>
  </si>
  <si>
    <t xml:space="preserve">            A.II.2) Finanziamenti da Stato per investimenti</t>
  </si>
  <si>
    <t>PAA040</t>
  </si>
  <si>
    <t xml:space="preserve">                       A.II.2.a) Finanziamenti da Stato per investimenti - ex art. 20 legge 67/88</t>
  </si>
  <si>
    <t>PAA050</t>
  </si>
  <si>
    <t xml:space="preserve">                       A.II.2.b) Finanziamenti da Stato per investimenti - ricerca</t>
  </si>
  <si>
    <t>PAA060</t>
  </si>
  <si>
    <t xml:space="preserve">                       A.II.2.c) Finanziamenti da Stato per investimenti - altro</t>
  </si>
  <si>
    <t>PAA070</t>
  </si>
  <si>
    <t xml:space="preserve">            A.II.3) Finanziamenti da Regione per investimenti</t>
  </si>
  <si>
    <t>PAA080</t>
  </si>
  <si>
    <t xml:space="preserve">            A.II.4) Finanziamenti da altri soggetti pubblici per investimenti</t>
  </si>
  <si>
    <t>PAA090</t>
  </si>
  <si>
    <t xml:space="preserve">            A.II.5) Finanziamenti per investimenti da rettifica contributi in conto esercizio</t>
  </si>
  <si>
    <t>PAA100</t>
  </si>
  <si>
    <t xml:space="preserve">     A.III) RISERVE DA DONAZIONI E LASCITI VINCOLATI AD INVESTIMENTI</t>
  </si>
  <si>
    <t>PAA110</t>
  </si>
  <si>
    <t xml:space="preserve">     A.IV) ALTRE RISERVE</t>
  </si>
  <si>
    <t>PAA120</t>
  </si>
  <si>
    <t xml:space="preserve">            A.IV.1) Riserve da rivalutazioni</t>
  </si>
  <si>
    <t>PAA130</t>
  </si>
  <si>
    <t xml:space="preserve">            A.IV.2) Riserve da plusvalenze da reinvestire</t>
  </si>
  <si>
    <t>PAA140</t>
  </si>
  <si>
    <t xml:space="preserve">            A.IV.3) Contributi da reinvestire</t>
  </si>
  <si>
    <t>PAA150</t>
  </si>
  <si>
    <t xml:space="preserve">            A.IV.4) Riserve da utili di esercizio destinati ad investimenti</t>
  </si>
  <si>
    <t>PAA160</t>
  </si>
  <si>
    <t xml:space="preserve">            A.IV.5) Riserve diverse</t>
  </si>
  <si>
    <t>PAA170</t>
  </si>
  <si>
    <t xml:space="preserve">     A.V) CONTRIBUTI PER RIPIANO PERDITE</t>
  </si>
  <si>
    <t>PAA180</t>
  </si>
  <si>
    <t xml:space="preserve">            A.V.1) Contributi per copertura debiti al 31/12/2005</t>
  </si>
  <si>
    <t>PAA190</t>
  </si>
  <si>
    <r>
      <t xml:space="preserve">        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</si>
  <si>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PAA200</t>
  </si>
  <si>
    <t xml:space="preserve">            A.V.3) Altro</t>
  </si>
  <si>
    <t>PAA210</t>
  </si>
  <si>
    <t xml:space="preserve">     A.VI) UTILI (PERDITE) PORTATI A NUOVO</t>
  </si>
  <si>
    <t>PAA220</t>
  </si>
  <si>
    <t xml:space="preserve">     A.VII) UTILE (PERDITA) D'ESERCIZIO</t>
  </si>
  <si>
    <t>PBZ999</t>
  </si>
  <si>
    <t>B)  FONDI PER RISCHI E ONERI</t>
  </si>
  <si>
    <t>PBA000</t>
  </si>
  <si>
    <t xml:space="preserve">     B.I)  FONDI PER IMPOSTE, ANCHE DIFFERITE</t>
  </si>
  <si>
    <t>PBA010</t>
  </si>
  <si>
    <t xml:space="preserve">     B.II)  FONDI PER RISCHI</t>
  </si>
  <si>
    <t>PBA020</t>
  </si>
  <si>
    <t xml:space="preserve">           B.II.1) Fondo rischi per cause civili ed oneri processuali</t>
  </si>
  <si>
    <t>PBA030</t>
  </si>
  <si>
    <t xml:space="preserve">           B.II.2) Fondo rischi per contenzioso personale dipendente</t>
  </si>
  <si>
    <t>PBA040</t>
  </si>
  <si>
    <t xml:space="preserve">           B.II.3) Fondo rischi connessi all'acquisto di prestazioni sanitarie da privato</t>
  </si>
  <si>
    <t>PBA050</t>
  </si>
  <si>
    <t xml:space="preserve">           B.II.4) Fondo rischi per copertura diretta dei rischi (autoassicurazione)</t>
  </si>
  <si>
    <t>PBA051</t>
  </si>
  <si>
    <t xml:space="preserve">           B.II.5) Fondo rischi per franchigia assicurativa</t>
  </si>
  <si>
    <t>PBA052</t>
  </si>
  <si>
    <t xml:space="preserve">           B.II.6) Fondo rischi per interessi di mora</t>
  </si>
  <si>
    <t>PBA060</t>
  </si>
  <si>
    <t xml:space="preserve">           B.II.7)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</si>
  <si>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</si>
  <si>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</si>
  <si>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</si>
  <si>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</si>
  <si>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</si>
  <si>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</si>
  <si>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</si>
  <si>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</si>
  <si>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</si>
  <si>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</si>
  <si>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</si>
  <si>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</si>
  <si>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</si>
  <si>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</si>
  <si>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</si>
  <si>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</si>
  <si>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PBA141</t>
  </si>
  <si>
    <t xml:space="preserve">           B.III.8) Fondo finanziamento sanitario aggiuntivo corrente (extra fondo) - Risorse aggiuntive da bilancio regionale a titolo di copertura extra LEA</t>
  </si>
  <si>
    <t>PBA150</t>
  </si>
  <si>
    <t xml:space="preserve">     B.IV) QUOTE INUTILIZZATE CONTRIBUTI</t>
  </si>
  <si>
    <t>PBA151</t>
  </si>
  <si>
    <t xml:space="preserve">            B.IV.1) Quote inutilizzate contributi da Regione o Prov. Aut. Per quote F.S. indistinto finalizzato</t>
  </si>
  <si>
    <t>PBA160</t>
  </si>
  <si>
    <t xml:space="preserve">           B.IV.2) Quote inutilizzate contributi da Regione o Prov. Aut. per quota F.S. vincolato</t>
  </si>
  <si>
    <t>PBA170</t>
  </si>
  <si>
    <t xml:space="preserve">           B.IV.3) Quote inutilizzate contributi vincolati da soggetti pubblici (extra fondo)</t>
  </si>
  <si>
    <t>PBA180</t>
  </si>
  <si>
    <t xml:space="preserve">           B.IV.4) Quote inutilizzate contributi per ricerca</t>
  </si>
  <si>
    <t>PBA190</t>
  </si>
  <si>
    <t xml:space="preserve">           B.IV.5) Quote inutilizzate contributi vincolati da privati</t>
  </si>
  <si>
    <t>PBA200</t>
  </si>
  <si>
    <t xml:space="preserve">     B.V)  ALTRI FONDI PER ONERI E SPESE</t>
  </si>
  <si>
    <t>PBA210</t>
  </si>
  <si>
    <t xml:space="preserve">           B.V.1) Fondi integrativi pensione</t>
  </si>
  <si>
    <t>PBA220</t>
  </si>
  <si>
    <t xml:space="preserve">           B.V.2) Fondi rinnovi contrattuali</t>
  </si>
  <si>
    <t>PBA230</t>
  </si>
  <si>
    <t xml:space="preserve">                       B.V.2.a) Fondo rinnovi contrattuali personale dipendente </t>
  </si>
  <si>
    <t>PBA240</t>
  </si>
  <si>
    <t xml:space="preserve">                       B.V.2.b) Fondo rinnovi convenzioni MMG/PLS/MCA</t>
  </si>
  <si>
    <t>PBA250</t>
  </si>
  <si>
    <t xml:space="preserve">                       B.V.2.c) Fondo rinnovi convenzioni medici Sumai</t>
  </si>
  <si>
    <t>PBA260</t>
  </si>
  <si>
    <t xml:space="preserve">           B.V.3) Altri fondi per oneri e spese</t>
  </si>
  <si>
    <t>PBA270</t>
  </si>
  <si>
    <t xml:space="preserve">          B.V.4) Altri Fondiincentivi funzioni tecniche Art. 113 D.Lgs 50/2016</t>
  </si>
  <si>
    <t>PCZ999</t>
  </si>
  <si>
    <t>C)  TRATTAMENTO FINE RAPPORTO</t>
  </si>
  <si>
    <t>PCA000</t>
  </si>
  <si>
    <t xml:space="preserve">     C.I)  FONDO PER PREMI OPEROSITA' MEDICI SUMAI</t>
  </si>
  <si>
    <t>PCA010</t>
  </si>
  <si>
    <t xml:space="preserve">     C.II)  FONDO PER TRATTAMENTO DI FINE RAPPORTO DIPENDENTI</t>
  </si>
  <si>
    <t>PCA020</t>
  </si>
  <si>
    <t xml:space="preserve">     C.III) FONDO PER TRATTAMENTI DI QUIESCENZA E SIMILI</t>
  </si>
  <si>
    <t>PDZ999</t>
  </si>
  <si>
    <t>D)  DEBITI</t>
  </si>
  <si>
    <t>PDA000</t>
  </si>
  <si>
    <t xml:space="preserve">     D.I) DEBITI PER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</si>
  <si>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</si>
  <si>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</si>
  <si>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</si>
  <si>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</si>
  <si>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</si>
  <si>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 xml:space="preserve">           D.II.2) Debiti v/Stato per mobilità passiva internazionale</t>
  </si>
  <si>
    <t>PDA040</t>
  </si>
  <si>
    <t xml:space="preserve">           D.II.3) Acconto quota FSR v/Stato</t>
  </si>
  <si>
    <t>PDA050</t>
  </si>
  <si>
    <t xml:space="preserve">           D.II.4) Debiti v/Stato per restituzione finanziamenti - per ricerca</t>
  </si>
  <si>
    <t>PDA060</t>
  </si>
  <si>
    <t xml:space="preserve">           D.II.5) Altri debiti v/Stato</t>
  </si>
  <si>
    <t>PDA070</t>
  </si>
  <si>
    <t xml:space="preserve">     D.III) DEBITI V/REGIONE O PROVINCIA AUTONOMA</t>
  </si>
  <si>
    <t>PDA080</t>
  </si>
  <si>
    <t xml:space="preserve">           D.III.1) Debiti v/Regione o Provincia Autonoma per finanziamenti - GSA</t>
  </si>
  <si>
    <t>PDA081</t>
  </si>
  <si>
    <t xml:space="preserve">           D.III.2) Debiti v/Regione o Provincia Autonoma per finanziamenti</t>
  </si>
  <si>
    <t>PDA090</t>
  </si>
  <si>
    <t xml:space="preserve">           D.III.3) Debiti v/Regione o Provincia Autonoma per mobilità passiva intraregionale</t>
  </si>
  <si>
    <t>PDA100</t>
  </si>
  <si>
    <t xml:space="preserve">           D.III.4) Debiti v/Regione o Provincia Autonoma per mobilità passiva extraregionale</t>
  </si>
  <si>
    <t>PDA101</t>
  </si>
  <si>
    <t xml:space="preserve">           D.III.5) Debiti v/Regione o Provincia Autonoma per mobilità passiva internazionale</t>
  </si>
  <si>
    <t>PDA110</t>
  </si>
  <si>
    <t xml:space="preserve">           D.III.6) Acconto quota FSR da Regione o Provincia Autonoma</t>
  </si>
  <si>
    <t>PDA111</t>
  </si>
  <si>
    <t xml:space="preserve">           D.III.7) Acconto da Regione o Provincia Autonoma per anticipazione ripiano disavanzo programmato dai Piani aziendali di cui all'art.1, comma 528, L. 208/2015</t>
  </si>
  <si>
    <t>PDA112</t>
  </si>
  <si>
    <t xml:space="preserve">           D.III.8) Debito v/Regione o Provincia Autonoma per contributi L.210/92</t>
  </si>
  <si>
    <t>PDA120</t>
  </si>
  <si>
    <t xml:space="preserve">           D.III.9) Altri debiti v/Regione o Provincia Autonoma - GSA</t>
  </si>
  <si>
    <t>PDA130</t>
  </si>
  <si>
    <t xml:space="preserve">     D.IV)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</si>
  <si>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</si>
  <si>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</si>
  <si>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</si>
  <si>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</si>
  <si>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</si>
  <si>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                       D.V.1.a) Debiti v/Aziende sanitarie pubbliche della Regione - per quota FSR</t>
  </si>
  <si>
    <t>PDA170</t>
  </si>
  <si>
    <t xml:space="preserve">                       D.V.1.b) Debiti v/Aziende sanitarie pubbliche della Regione - per finanziamento sanitario
                       aggiuntivo corrente LEA</t>
  </si>
  <si>
    <t>PDA180</t>
  </si>
  <si>
    <t xml:space="preserve">                       D.V.1.c) Debiti v/Aziende sanitarie pubbliche della Regione - per finanziamento sanitario
                       aggiuntivo corrente extra LEA</t>
  </si>
  <si>
    <t>PDA190</t>
  </si>
  <si>
    <t xml:space="preserve">                       D.V.1.d) Debiti v/Aziende sanitarie pubbliche della Regione - per mobilità in compensazione</t>
  </si>
  <si>
    <t>PDA200</t>
  </si>
  <si>
    <t xml:space="preserve">                       D.V.1.e) Debiti v/Aziende sanitarie pubbliche della Regione - per mobilità non in compensazione</t>
  </si>
  <si>
    <t>PDA210</t>
  </si>
  <si>
    <t xml:space="preserve">                       D.V.1.f) Debiti v/Aziende sanitarie pubbliche della Regione - per altre prestazioni</t>
  </si>
  <si>
    <t>PDA211</t>
  </si>
  <si>
    <t xml:space="preserve">                       D.V.1.g) Debiti v/Aziende sanitarie pubbliche della Regione - per altre prestazioni per STP</t>
  </si>
  <si>
    <t>PDA212</t>
  </si>
  <si>
    <t xml:space="preserve">                       D.V.1.h) Debiti v/Aziende sanitarie pubbliche della Regione - per contributi da aziende sanitarie pubbliche della Regione o Prov. Aut. (extra fondo)</t>
  </si>
  <si>
    <t>PDA213</t>
  </si>
  <si>
    <t xml:space="preserve">                       D.V.1.i) Debiti v/Aziende sanitarie pubbliche della Regione - per contributi da aziende sanitarie pubbliche della Regione o Prov. Aut. (extra fondo)L. 210/92</t>
  </si>
  <si>
    <t>PDA220</t>
  </si>
  <si>
    <t xml:space="preserve">           D.V.2) Debiti v/Aziende sanitarie pubbliche Extraregione </t>
  </si>
  <si>
    <t>PDA230</t>
  </si>
  <si>
    <t xml:space="preserve">           D.V.3) Debiti v/Aziende sanitarie pubbliche della Regione per versamenti c/patrimonio netto</t>
  </si>
  <si>
    <t>PDA231</t>
  </si>
  <si>
    <t xml:space="preserve">                      D.V.3.a) Debiti v/Aziende Sanitarie pubbliche della Regione per versamenti c/patrimonio netto - finanziamenti per investimenti</t>
  </si>
  <si>
    <t>PDA232</t>
  </si>
  <si>
    <t xml:space="preserve">                      D.V.3.b) Debiti v/Aziende Sanitarie pubbliche della Regione per versamenti c/patrimonio netto - incremento fondo dotazione</t>
  </si>
  <si>
    <t>PDA233</t>
  </si>
  <si>
    <t xml:space="preserve">                      D.V.3.c) Debiti v/Aziende Sanitarie pubbliche della Regione per versamenti c/patrimonio netto - ripiano perdite</t>
  </si>
  <si>
    <t>PDA234</t>
  </si>
  <si>
    <t xml:space="preserve">                      D.V.3.d) Debiti v/Aziende Sanitarie pubbliche della Regione per anticipazione ripiano disavanzo programmato dai Piani aziendali di cui all'art.1 comma 528, L. 208/2015</t>
  </si>
  <si>
    <t>PDA235</t>
  </si>
  <si>
    <t xml:space="preserve">                      D.V.3.e) Debiti v/Aziende Sanitarie pubbliche della Regione per versamenti c/patrimonio netto - altro</t>
  </si>
  <si>
    <t>PDA240</t>
  </si>
  <si>
    <t xml:space="preserve">           D.VI) DEBITI V/ SOCIETA' PARTECIPATE E/O ENTI DIPENDENTI DELLA REGIONE</t>
  </si>
  <si>
    <t>PDA250</t>
  </si>
  <si>
    <t xml:space="preserve">            D.VI.1) Debiti v/enti regionali</t>
  </si>
  <si>
    <t>PDA260</t>
  </si>
  <si>
    <t xml:space="preserve">            D.VI.2) Debiti v/sperimentazioni gestionali</t>
  </si>
  <si>
    <t>PDA270</t>
  </si>
  <si>
    <t xml:space="preserve">            D.VI.3) Debiti v/altre partecipate</t>
  </si>
  <si>
    <t>PDA280</t>
  </si>
  <si>
    <t xml:space="preserve">     D.VII) DEBITI V/FORNITORI</t>
  </si>
  <si>
    <t>PDA290</t>
  </si>
  <si>
    <t xml:space="preserve">            D.VII.1) Debiti verso erogatori (privati accreditati e convenzionati) di prestazioni sanitarie </t>
  </si>
  <si>
    <t>PDA291</t>
  </si>
  <si>
    <t xml:space="preserve">            D.VII.1.a) Debiti verso erogatori (privati accreditati e convenzionati) di prestazioni sanitarie </t>
  </si>
  <si>
    <t>PDA292</t>
  </si>
  <si>
    <t xml:space="preserve">            D.VII.1.b) Note di credito da ricevere(privati accreditati e convenzionati) </t>
  </si>
  <si>
    <t>PDA300</t>
  </si>
  <si>
    <t xml:space="preserve">            D.VII.2) Debiti verso altri fornitori</t>
  </si>
  <si>
    <t>PDA301</t>
  </si>
  <si>
    <t xml:space="preserve">            D.VII.2.a) Debiti verso altri fornitori</t>
  </si>
  <si>
    <t>PDA302</t>
  </si>
  <si>
    <t xml:space="preserve">            D.VII.2.b) Note di credito da ricevere (altri fornitori)</t>
  </si>
  <si>
    <t>PDA310</t>
  </si>
  <si>
    <t xml:space="preserve">     D.VIII) DEBITI V/ISTITUTO TESORIERE</t>
  </si>
  <si>
    <t>PDA320</t>
  </si>
  <si>
    <t xml:space="preserve">     D.IX) DEBITI TRIBUTARI</t>
  </si>
  <si>
    <t>PDA330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</si>
  <si>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</si>
  <si>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</si>
  <si>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</si>
  <si>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</si>
  <si>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</si>
  <si>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>PDA360</t>
  </si>
  <si>
    <t xml:space="preserve">           D.XI.2) Debiti v/dipendenti</t>
  </si>
  <si>
    <t>PDA370</t>
  </si>
  <si>
    <t xml:space="preserve">           D.XI.3) Debiti v/gestioni liquidatorie</t>
  </si>
  <si>
    <t>PDA380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</si>
  <si>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</si>
  <si>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</si>
  <si>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</si>
  <si>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</si>
  <si>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</si>
  <si>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>PEA010</t>
  </si>
  <si>
    <t xml:space="preserve">            E.I.1) Ratei passivi</t>
  </si>
  <si>
    <t>PEA020</t>
  </si>
  <si>
    <t xml:space="preserve">            E.I.2) Ratei passivi v/Aziende sanitarie pubbliche della Regione</t>
  </si>
  <si>
    <t>PEA030</t>
  </si>
  <si>
    <t xml:space="preserve">     E.II) RISCONTI PASSIVI</t>
  </si>
  <si>
    <t>PEA040</t>
  </si>
  <si>
    <t xml:space="preserve">           E.II.1) Risconti passivi</t>
  </si>
  <si>
    <t>PEA050</t>
  </si>
  <si>
    <t xml:space="preserve">           E.II.2) Risconti passivi v/Aziende sanitarie pubbliche della Regione</t>
  </si>
  <si>
    <t>PEA060</t>
  </si>
  <si>
    <t xml:space="preserve">           E.II.3) Risconti passivi - in attuazione dell'art.79, comma1 sexies lettera c), del D.L. 112/2008, convertito in legge 133/2008 e della legge 23 dicembre 2009 n. 191</t>
  </si>
  <si>
    <t>PZZ999</t>
  </si>
  <si>
    <t>F) TOTALE PASSIVO E PATRIMONIO NETTO</t>
  </si>
  <si>
    <t>PFZ999</t>
  </si>
  <si>
    <t>G)  CONTI D'ORDINE</t>
  </si>
  <si>
    <t>PFA000</t>
  </si>
  <si>
    <t xml:space="preserve">     G.I) CANONI DI LEASING ANCORA DA PAGARE</t>
  </si>
  <si>
    <t>PFA010</t>
  </si>
  <si>
    <t xml:space="preserve">     G.II) DEPOSITI CAUZIONALI</t>
  </si>
  <si>
    <t>PFA020</t>
  </si>
  <si>
    <t xml:space="preserve">     G.III) BENI IN COMODATO</t>
  </si>
  <si>
    <t>PFA021</t>
  </si>
  <si>
    <t xml:space="preserve">     G.IV) CANONI DI PROJECT FINANCING ANCORA DA PAGARE</t>
  </si>
  <si>
    <t>PFA030</t>
  </si>
  <si>
    <t xml:space="preserve">    G.V) ALTRI CONTI D'ORDINE</t>
  </si>
  <si>
    <t>Schema Aggregato Programma Operativo</t>
  </si>
  <si>
    <t>ASL 02 LANCIANO-VASTO-CHIETI</t>
  </si>
  <si>
    <t>CONTO ECONOMICO                                 €/000</t>
  </si>
  <si>
    <t>Programmatico 2019</t>
  </si>
  <si>
    <t>*</t>
  </si>
  <si>
    <t>Contributi F.S.R. indistinto</t>
  </si>
  <si>
    <t>Contributi F.S.R. vincolato</t>
  </si>
  <si>
    <t>A1</t>
  </si>
  <si>
    <t>Contributi F.S.R.</t>
  </si>
  <si>
    <t>Ricavi mobilità in compensazione infra</t>
  </si>
  <si>
    <t>Costi mobilità in compensazione infra</t>
  </si>
  <si>
    <t>A2.1</t>
  </si>
  <si>
    <t>Saldo mobilità in compensazione infra</t>
  </si>
  <si>
    <t>Ricavi mobilità non in compensazione infra</t>
  </si>
  <si>
    <t>Costi mobilità non in compensazione infra</t>
  </si>
  <si>
    <t>A2.2</t>
  </si>
  <si>
    <t>Saldo mobilità non in compensazione infra</t>
  </si>
  <si>
    <t>Saldo Mobilità Infra</t>
  </si>
  <si>
    <t>Ricavi mobilità in compensazione extra</t>
  </si>
  <si>
    <t>Costi mobilità in compensazione extra</t>
  </si>
  <si>
    <t>A2.3</t>
  </si>
  <si>
    <t>Saldo mobilità in compensazione extra</t>
  </si>
  <si>
    <t>Ricavi mobilità non in compensazione extra</t>
  </si>
  <si>
    <t>Costi mobilità non in compensazione extra</t>
  </si>
  <si>
    <t>A2.4</t>
  </si>
  <si>
    <t>Saldo mobilità non in compensazione extra</t>
  </si>
  <si>
    <t>Saldo Mobilità Extra</t>
  </si>
  <si>
    <t>Ricavi infragruppo regionali</t>
  </si>
  <si>
    <t>Costi infragruppo regionali</t>
  </si>
  <si>
    <t>A2.5</t>
  </si>
  <si>
    <t>Saldo Infragruppo Regionale</t>
  </si>
  <si>
    <t>A2</t>
  </si>
  <si>
    <t>Saldo Mobilità</t>
  </si>
  <si>
    <t>Ulteriori Trasferimenti Pubblici - Ministero</t>
  </si>
  <si>
    <t>Ulteriori Trasferimenti Pubblici - Regione o Provincia Autonoma</t>
  </si>
  <si>
    <t>Ulteriori Trasferimenti Pubblici - Altro</t>
  </si>
  <si>
    <t>A3.1</t>
  </si>
  <si>
    <t>Ulteriori Trasferimenti Pubblici</t>
  </si>
  <si>
    <t>Ticket</t>
  </si>
  <si>
    <t>Altre Entrate Proprie</t>
  </si>
  <si>
    <t>A3</t>
  </si>
  <si>
    <t>Entrate Proprie</t>
  </si>
  <si>
    <t>Ricavi Intramoenia</t>
  </si>
  <si>
    <t>Costi Intramoenia</t>
  </si>
  <si>
    <t>A4</t>
  </si>
  <si>
    <t>Saldo Intramoenia</t>
  </si>
  <si>
    <t>Rettifica contributi F.S.R. per destinazione ad investimenti</t>
  </si>
  <si>
    <t>Rettifica ulteriori Trasferimenti Pubblici per destinazione ad investimenti</t>
  </si>
  <si>
    <t>A5</t>
  </si>
  <si>
    <t>Accantonamenti per quote inutilizzate contributi vincolati di esercizio in corso</t>
  </si>
  <si>
    <t>A6</t>
  </si>
  <si>
    <t>Saldo per quote inutilizzate contributi vincolati</t>
  </si>
  <si>
    <t>A</t>
  </si>
  <si>
    <t>Totale Ricavi Netti</t>
  </si>
  <si>
    <t>Personale Sanitario - Dipendente - Tempo indeterminato</t>
  </si>
  <si>
    <t>Personale Sanitario - Dipendente - Tempo determinato</t>
  </si>
  <si>
    <t>Personale Sanitario - Dipendente - Altro</t>
  </si>
  <si>
    <t>B1.1a</t>
  </si>
  <si>
    <t>Personale Sanitario - Dipendente</t>
  </si>
  <si>
    <t>Personale Sanitario - Non Dipendente</t>
  </si>
  <si>
    <t>B1.1</t>
  </si>
  <si>
    <t>Personale Sanitario</t>
  </si>
  <si>
    <t>Personale Non Sanitario - Dipendente - Tempo indeterminato</t>
  </si>
  <si>
    <t>Personale Non Sanitario - Dipendente - Tempo determinato</t>
  </si>
  <si>
    <t>Personale Non Sanitario - Dipendente - Altro</t>
  </si>
  <si>
    <t>B1.2a</t>
  </si>
  <si>
    <t>Personale Non Sanitario - Dipendente</t>
  </si>
  <si>
    <t>Personale Non Sanitario - Non Dipendente</t>
  </si>
  <si>
    <t>B1.2</t>
  </si>
  <si>
    <t>Personale Non Sanitario</t>
  </si>
  <si>
    <t>B1</t>
  </si>
  <si>
    <t>Personale</t>
  </si>
  <si>
    <t>Prodotti Farmaceutici con AIC</t>
  </si>
  <si>
    <t>Prodotti Farmaceutici senza AIC</t>
  </si>
  <si>
    <t>Emoderivati</t>
  </si>
  <si>
    <t>B2</t>
  </si>
  <si>
    <t>Prodotti Farmaceutici ed Emoderivati</t>
  </si>
  <si>
    <t>Sangue ed emocomponenti</t>
  </si>
  <si>
    <t>Dispositivi medici</t>
  </si>
  <si>
    <t>Dispositivi medici impiantabili attivi</t>
  </si>
  <si>
    <t>Dispositivi medici diagnostici in vitro (IVD)</t>
  </si>
  <si>
    <t>Altri beni sanitari</t>
  </si>
  <si>
    <t>B3.1</t>
  </si>
  <si>
    <t>Altri Beni Sanitari</t>
  </si>
  <si>
    <t>Beni Non Sanitari</t>
  </si>
  <si>
    <t>Pulizia, Riscaldamento e Smaltimento Rifiuti</t>
  </si>
  <si>
    <t>Manutenzioni e riparazioni</t>
  </si>
  <si>
    <t>Altri servizi appaltati</t>
  </si>
  <si>
    <t>B3.3a</t>
  </si>
  <si>
    <t>Servizi appaltati</t>
  </si>
  <si>
    <t>Servizi Utenze</t>
  </si>
  <si>
    <t>Consulenze - Personale Non Dipendente Sanitario</t>
  </si>
  <si>
    <t>Consulenze - Personale Non Dipendente Non Sanitario</t>
  </si>
  <si>
    <t>B3.3c</t>
  </si>
  <si>
    <t>Consulenze</t>
  </si>
  <si>
    <t>Rimborsi, Assegni e Contributi</t>
  </si>
  <si>
    <t>Premi di Assicurazione</t>
  </si>
  <si>
    <t>Altri Servizi Sanitari e Non</t>
  </si>
  <si>
    <t>Godimento Beni Di Terzi</t>
  </si>
  <si>
    <t>B3.3</t>
  </si>
  <si>
    <t>Servizi</t>
  </si>
  <si>
    <t>B3</t>
  </si>
  <si>
    <t>Altri Beni E Servizi</t>
  </si>
  <si>
    <t>Ammortamenti E Sterilizzazioni</t>
  </si>
  <si>
    <t>Costi Sostenuti in Economia</t>
  </si>
  <si>
    <t>B4</t>
  </si>
  <si>
    <t>Ammortamenti e Costi Capitalizzati</t>
  </si>
  <si>
    <t>Accantonamenti per cause civili e oneri processuali</t>
  </si>
  <si>
    <t>Accantonamenti per contenzioso personale dipendente</t>
  </si>
  <si>
    <t>Accantonamenti per rischi connessi all'acquisto di prestazioni sanitarie da privato</t>
  </si>
  <si>
    <t>Accantonamenti per copertura diretta dei rischi (Autoassicurazione)</t>
  </si>
  <si>
    <t>Altri accantonamenti per rischi</t>
  </si>
  <si>
    <t>B5.1</t>
  </si>
  <si>
    <t>Accantonamenti Rischi</t>
  </si>
  <si>
    <t>Accantonamenti Sumai (+TFR)</t>
  </si>
  <si>
    <t>Accantonamenti Rinnovi convenzioni MMG/PLS/MCA</t>
  </si>
  <si>
    <t>Accantonamenti Rinnovi convenzioni Medici Sumai</t>
  </si>
  <si>
    <t>Accantonamenti Rinnovi contrattuali: dirigenza medica</t>
  </si>
  <si>
    <t>Accantonamenti Rinnovi contrattuali: dirigenza non medica</t>
  </si>
  <si>
    <t>Accantonamenti Rinnovi contrattuali: comparto</t>
  </si>
  <si>
    <t>B5.3</t>
  </si>
  <si>
    <t>Accantonamenti per Rinnovi contrattuali</t>
  </si>
  <si>
    <t>Accantonamenti per Interessi di Mora</t>
  </si>
  <si>
    <t>Altri Accantonamenti</t>
  </si>
  <si>
    <t>B5</t>
  </si>
  <si>
    <t>Variazione Rimanenze Sanitarie</t>
  </si>
  <si>
    <t>Variazione Rimanenze Non Sanitarie</t>
  </si>
  <si>
    <t>B6</t>
  </si>
  <si>
    <t>Variazione Rimanenze</t>
  </si>
  <si>
    <t>B</t>
  </si>
  <si>
    <t>Totale Costi Interni</t>
  </si>
  <si>
    <t>Medicina Di Base</t>
  </si>
  <si>
    <t>Farmaceutica Convenzionata</t>
  </si>
  <si>
    <t>Prestazioni da Privato - Ospedaliera</t>
  </si>
  <si>
    <t>Prestazioni da Privato - Ambulatoriale</t>
  </si>
  <si>
    <t>Prestazioni da Sumaisti</t>
  </si>
  <si>
    <t>C3.2</t>
  </si>
  <si>
    <t>Prestazioni da Privato - Riabilitazione Extra Ospedaliera</t>
  </si>
  <si>
    <t>Trasporti Sanitari Da Privato</t>
  </si>
  <si>
    <t>Assistenza Integrativa da Privato</t>
  </si>
  <si>
    <t>Assistenza Protesica da Privato</t>
  </si>
  <si>
    <t>C3.4b</t>
  </si>
  <si>
    <t>Assistenza Integrativa e Protesica da Privato</t>
  </si>
  <si>
    <t>Assistenza Psichiatrica Residenziale e Semiresidenziale da Privato</t>
  </si>
  <si>
    <t>Distribuzione di Farmaci e File F da Privato</t>
  </si>
  <si>
    <t>Assistenza Termale da Privato</t>
  </si>
  <si>
    <t>Prestazioni Socio-Sanitarie da Privato</t>
  </si>
  <si>
    <t>C3.4c</t>
  </si>
  <si>
    <t>Prestazioni da Privato - Altro</t>
  </si>
  <si>
    <t>C3.4</t>
  </si>
  <si>
    <t>Altre Prestazioni da Privato</t>
  </si>
  <si>
    <t>C3</t>
  </si>
  <si>
    <t>Prestazioni da Privato</t>
  </si>
  <si>
    <t>C</t>
  </si>
  <si>
    <t>Totale Costi Esterni</t>
  </si>
  <si>
    <t>D</t>
  </si>
  <si>
    <t>Totale Costi Operativi (B+C)</t>
  </si>
  <si>
    <t>E</t>
  </si>
  <si>
    <t>Margine Operativo (A-D)</t>
  </si>
  <si>
    <t>Svalutazione Immobilizzazioni, Crediti, Rivalutazioni e Svalutazioni Finanziarie</t>
  </si>
  <si>
    <t>Saldo Gestione Finanziaria</t>
  </si>
  <si>
    <t>Altri Oneri Fiscali</t>
  </si>
  <si>
    <t>F3</t>
  </si>
  <si>
    <t>Oneri Fiscali</t>
  </si>
  <si>
    <t>Proventi Straordinari</t>
  </si>
  <si>
    <t>Sopravvenienze Attive</t>
  </si>
  <si>
    <t>F4.1</t>
  </si>
  <si>
    <t>Componenti Straordinarie Attive</t>
  </si>
  <si>
    <t>Oneri Straordinari</t>
  </si>
  <si>
    <t>Sopravvenienze Passive</t>
  </si>
  <si>
    <t>F4.2</t>
  </si>
  <si>
    <t>Componenti Straordinarie Passive</t>
  </si>
  <si>
    <t>F4</t>
  </si>
  <si>
    <t>Saldo Gestione Straordinaria</t>
  </si>
  <si>
    <t>F</t>
  </si>
  <si>
    <t>Totale Componenti Finanziarie e Straordinarie</t>
  </si>
  <si>
    <t>G</t>
  </si>
  <si>
    <t>Risultato Economico (E-F)</t>
  </si>
  <si>
    <t>Risorse Aggiuntive da bilancio regionale a titolo di copertura LEA</t>
  </si>
  <si>
    <t>I</t>
  </si>
  <si>
    <t>Risultato Economico comprensivo di fiscalità aggiuntiva (G+H)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</si>
</sst>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\)"/>
    <numFmt numFmtId="166" formatCode="_(* #,##0_);_(* \(#,##0\);_(* &quot;-&quot;_);_(@_)"/>
    <numFmt numFmtId="167" formatCode="_ * #,##0_ ;_ * \-#,##0_ ;_ * &quot;-&quot;_ ;_ @_ "/>
    <numFmt numFmtId="168" formatCode="_ * #,##0.00_ ;_ * \-#,##0.00_ ;_ * &quot;-&quot;_ ;_ @_ "/>
    <numFmt numFmtId="169" formatCode="0.0"/>
    <numFmt numFmtId="170" formatCode="#,##0;\ \(#,##0\)"/>
    <numFmt numFmtId="171" formatCode="_ * #,##0_ ;_ * \-#,##0_ ;_ * &quot;-&quot;??_ ;_ @_ "/>
    <numFmt numFmtId="172" formatCode="_-* #,##0_-;\-* #,##0_-;_-* &quot;-&quot;??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strike/>
      <sz val="10"/>
      <color indexed="10"/>
      <name val="Tahoma"/>
      <family val="2"/>
    </font>
    <font>
      <b/>
      <i/>
      <u/>
      <sz val="10"/>
      <name val="Tahoma"/>
      <family val="2"/>
    </font>
    <font>
      <b/>
      <sz val="18"/>
      <name val="Tahoma"/>
      <family val="2"/>
    </font>
    <font>
      <b/>
      <sz val="14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b/>
      <u val="double"/>
      <sz val="12"/>
      <name val="Garamond"/>
      <family val="1"/>
    </font>
    <font>
      <b/>
      <u/>
      <sz val="12"/>
      <name val="Garamond"/>
      <family val="1"/>
    </font>
    <font>
      <b/>
      <strike/>
      <sz val="10"/>
      <color indexed="10"/>
      <name val="Tahoma"/>
      <family val="2"/>
    </font>
    <font>
      <b/>
      <i/>
      <strike/>
      <sz val="10"/>
      <name val="Tahom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color theme="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0" fillId="0" borderId="0"/>
  </cellStyleXfs>
  <cellXfs count="330">
    <xf numFmtId="0" fontId="0" fillId="0" borderId="0" xfId="0"/>
    <xf numFmtId="0" fontId="24" fillId="33" borderId="10" xfId="50" applyFont="1" applyFill="1" applyBorder="1" applyAlignment="1" applyProtection="1">
      <alignment horizontal="center" vertical="center"/>
    </xf>
    <xf numFmtId="0" fontId="24" fillId="0" borderId="11" xfId="50" applyFont="1" applyFill="1" applyBorder="1" applyAlignment="1" applyProtection="1">
      <alignment horizontal="center" vertical="center"/>
    </xf>
    <xf numFmtId="0" fontId="24" fillId="0" borderId="12" xfId="50" applyFont="1" applyFill="1" applyBorder="1" applyAlignment="1" applyProtection="1">
      <alignment vertical="center"/>
    </xf>
    <xf numFmtId="0" fontId="26" fillId="0" borderId="13" xfId="50" applyFont="1" applyFill="1" applyBorder="1" applyAlignment="1" applyProtection="1">
      <alignment horizontal="center" vertical="center"/>
    </xf>
    <xf numFmtId="0" fontId="24" fillId="0" borderId="14" xfId="50" applyFont="1" applyFill="1" applyBorder="1" applyAlignment="1" applyProtection="1">
      <alignment vertical="center" wrapText="1"/>
    </xf>
    <xf numFmtId="0" fontId="23" fillId="0" borderId="15" xfId="50" applyFont="1" applyFill="1" applyBorder="1" applyAlignment="1" applyProtection="1">
      <alignment horizontal="center" vertical="center"/>
    </xf>
    <xf numFmtId="0" fontId="28" fillId="0" borderId="14" xfId="50" applyFont="1" applyFill="1" applyBorder="1" applyAlignment="1" applyProtection="1">
      <alignment vertical="center" wrapText="1"/>
    </xf>
    <xf numFmtId="0" fontId="29" fillId="0" borderId="15" xfId="50" applyFont="1" applyFill="1" applyBorder="1" applyAlignment="1" applyProtection="1">
      <alignment horizontal="center" vertical="center"/>
    </xf>
    <xf numFmtId="0" fontId="29" fillId="0" borderId="14" xfId="50" applyFont="1" applyFill="1" applyBorder="1" applyAlignment="1" applyProtection="1">
      <alignment vertical="center" wrapText="1"/>
    </xf>
    <xf numFmtId="0" fontId="23" fillId="0" borderId="14" xfId="50" applyFont="1" applyFill="1" applyBorder="1" applyAlignment="1" applyProtection="1">
      <alignment vertical="center" wrapText="1"/>
    </xf>
    <xf numFmtId="0" fontId="28" fillId="33" borderId="14" xfId="50" applyFont="1" applyFill="1" applyBorder="1" applyAlignment="1" applyProtection="1">
      <alignment vertical="center" wrapText="1"/>
    </xf>
    <xf numFmtId="0" fontId="29" fillId="33" borderId="14" xfId="50" applyFont="1" applyFill="1" applyBorder="1" applyAlignment="1" applyProtection="1">
      <alignment vertical="center" wrapText="1"/>
    </xf>
    <xf numFmtId="0" fontId="24" fillId="33" borderId="14" xfId="50" applyFont="1" applyFill="1" applyBorder="1" applyAlignment="1" applyProtection="1">
      <alignment vertical="center" wrapText="1"/>
    </xf>
    <xf numFmtId="0" fontId="23" fillId="33" borderId="14" xfId="50" applyFont="1" applyFill="1" applyBorder="1" applyAlignment="1" applyProtection="1">
      <alignment vertical="center" wrapText="1"/>
    </xf>
    <xf numFmtId="0" fontId="23" fillId="0" borderId="15" xfId="50" applyFont="1" applyFill="1" applyBorder="1" applyAlignment="1">
      <alignment horizontal="center" vertical="center"/>
    </xf>
    <xf numFmtId="0" fontId="31" fillId="0" borderId="15" xfId="50" applyFont="1" applyFill="1" applyBorder="1" applyAlignment="1" applyProtection="1">
      <alignment horizontal="center" vertical="center"/>
    </xf>
    <xf numFmtId="0" fontId="24" fillId="0" borderId="15" xfId="50" applyFont="1" applyFill="1" applyBorder="1" applyAlignment="1" applyProtection="1">
      <alignment horizontal="center" vertical="center"/>
    </xf>
    <xf numFmtId="0" fontId="27" fillId="33" borderId="14" xfId="50" applyFont="1" applyFill="1" applyBorder="1" applyAlignment="1" applyProtection="1">
      <alignment vertical="center" wrapText="1"/>
    </xf>
    <xf numFmtId="0" fontId="32" fillId="0" borderId="14" xfId="50" applyFont="1" applyFill="1" applyBorder="1" applyAlignment="1" applyProtection="1">
      <alignment vertical="center" wrapText="1"/>
    </xf>
    <xf numFmtId="0" fontId="24" fillId="0" borderId="16" xfId="50" applyFont="1" applyFill="1" applyBorder="1" applyAlignment="1" applyProtection="1">
      <alignment vertical="center" wrapText="1"/>
    </xf>
    <xf numFmtId="0" fontId="23" fillId="0" borderId="17" xfId="50" applyFont="1" applyFill="1" applyBorder="1" applyAlignment="1" applyProtection="1">
      <alignment horizontal="center" vertical="center"/>
    </xf>
    <xf numFmtId="0" fontId="23" fillId="0" borderId="12" xfId="50" applyFont="1" applyFill="1" applyBorder="1" applyAlignment="1" applyProtection="1">
      <alignment vertical="center"/>
    </xf>
    <xf numFmtId="0" fontId="25" fillId="0" borderId="14" xfId="50" applyFont="1" applyFill="1" applyBorder="1" applyAlignment="1" applyProtection="1">
      <alignment vertical="center" wrapText="1"/>
    </xf>
    <xf numFmtId="0" fontId="30" fillId="0" borderId="14" xfId="50" applyFont="1" applyFill="1" applyBorder="1" applyAlignment="1" applyProtection="1">
      <alignment vertical="center" wrapText="1"/>
    </xf>
    <xf numFmtId="0" fontId="23" fillId="0" borderId="16" xfId="50" applyFont="1" applyFill="1" applyBorder="1" applyAlignment="1" applyProtection="1">
      <alignment vertical="center" wrapText="1"/>
    </xf>
    <xf numFmtId="0" fontId="23" fillId="0" borderId="15" xfId="50" quotePrefix="1" applyFont="1" applyFill="1" applyBorder="1" applyAlignment="1" applyProtection="1">
      <alignment horizontal="center" vertical="center"/>
    </xf>
    <xf numFmtId="0" fontId="23" fillId="40" borderId="15" xfId="50" applyFont="1" applyFill="1" applyBorder="1" applyAlignment="1" applyProtection="1">
      <alignment horizontal="center" vertical="center"/>
    </xf>
    <xf numFmtId="0" fontId="23" fillId="39" borderId="15" xfId="50" applyFont="1" applyFill="1" applyBorder="1" applyAlignment="1" applyProtection="1">
      <alignment horizontal="center" vertical="center"/>
    </xf>
    <xf numFmtId="4" fontId="28" fillId="0" borderId="15" xfId="46" applyNumberFormat="1" applyFont="1" applyFill="1" applyBorder="1" applyAlignment="1" applyProtection="1">
      <alignment vertical="center" wrapText="1"/>
    </xf>
    <xf numFmtId="4" fontId="24" fillId="0" borderId="15" xfId="46" applyNumberFormat="1" applyFont="1" applyFill="1" applyBorder="1" applyAlignment="1" applyProtection="1">
      <alignment vertical="center" wrapText="1"/>
    </xf>
    <xf numFmtId="4" fontId="24" fillId="0" borderId="17" xfId="46" applyNumberFormat="1" applyFont="1" applyFill="1" applyBorder="1" applyAlignment="1" applyProtection="1">
      <alignment vertical="center" wrapText="1"/>
    </xf>
    <xf numFmtId="4" fontId="27" fillId="0" borderId="25" xfId="50" applyNumberFormat="1" applyFont="1" applyFill="1" applyBorder="1" applyAlignment="1" applyProtection="1">
      <alignment horizontal="left" vertical="center" wrapText="1"/>
    </xf>
    <xf numFmtId="4" fontId="29" fillId="0" borderId="15" xfId="46" applyNumberFormat="1" applyFont="1" applyFill="1" applyBorder="1" applyAlignment="1" applyProtection="1">
      <alignment vertical="center" wrapText="1"/>
    </xf>
    <xf numFmtId="4" fontId="29" fillId="34" borderId="15" xfId="46" applyNumberFormat="1" applyFont="1" applyFill="1" applyBorder="1" applyAlignment="1" applyProtection="1">
      <alignment vertical="center" wrapText="1"/>
    </xf>
    <xf numFmtId="4" fontId="29" fillId="33" borderId="15" xfId="46" applyNumberFormat="1" applyFont="1" applyFill="1" applyBorder="1" applyAlignment="1" applyProtection="1">
      <alignment vertical="center" wrapText="1"/>
    </xf>
    <xf numFmtId="4" fontId="28" fillId="33" borderId="15" xfId="46" applyNumberFormat="1" applyFont="1" applyFill="1" applyBorder="1" applyAlignment="1" applyProtection="1">
      <alignment vertical="center" wrapText="1"/>
    </xf>
    <xf numFmtId="4" fontId="24" fillId="33" borderId="15" xfId="46" applyNumberFormat="1" applyFont="1" applyFill="1" applyBorder="1" applyAlignment="1" applyProtection="1">
      <alignment vertical="center" wrapText="1"/>
    </xf>
    <xf numFmtId="4" fontId="23" fillId="33" borderId="15" xfId="46" applyNumberFormat="1" applyFont="1" applyFill="1" applyBorder="1" applyAlignment="1" applyProtection="1">
      <alignment vertical="center" wrapText="1"/>
    </xf>
    <xf numFmtId="4" fontId="27" fillId="33" borderId="21" xfId="50" applyNumberFormat="1" applyFont="1" applyFill="1" applyBorder="1" applyAlignment="1" applyProtection="1">
      <alignment horizontal="left" vertical="center" wrapText="1"/>
    </xf>
    <xf numFmtId="4" fontId="29" fillId="35" borderId="15" xfId="46" applyNumberFormat="1" applyFont="1" applyFill="1" applyBorder="1" applyAlignment="1" applyProtection="1">
      <alignment vertical="center" wrapText="1"/>
    </xf>
    <xf numFmtId="4" fontId="23" fillId="35" borderId="15" xfId="46" applyNumberFormat="1" applyFont="1" applyFill="1" applyBorder="1" applyAlignment="1" applyProtection="1">
      <alignment vertical="center" wrapText="1"/>
    </xf>
    <xf numFmtId="4" fontId="29" fillId="36" borderId="15" xfId="46" applyNumberFormat="1" applyFont="1" applyFill="1" applyBorder="1" applyAlignment="1" applyProtection="1">
      <alignment vertical="center" wrapText="1"/>
    </xf>
    <xf numFmtId="4" fontId="24" fillId="0" borderId="15" xfId="47" applyNumberFormat="1" applyFont="1" applyFill="1" applyBorder="1" applyAlignment="1" applyProtection="1">
      <alignment vertical="center" wrapText="1"/>
    </xf>
    <xf numFmtId="4" fontId="24" fillId="37" borderId="11" xfId="45" applyNumberFormat="1" applyFont="1" applyFill="1" applyBorder="1" applyAlignment="1">
      <alignment horizontal="center" vertical="center" wrapText="1"/>
    </xf>
    <xf numFmtId="0" fontId="29" fillId="0" borderId="14" xfId="50" applyFont="1" applyFill="1" applyBorder="1" applyAlignment="1" applyProtection="1">
      <alignment horizontal="left" vertical="center" wrapText="1"/>
    </xf>
    <xf numFmtId="0" fontId="29" fillId="0" borderId="19" xfId="50" applyFont="1" applyFill="1" applyBorder="1" applyAlignment="1" applyProtection="1">
      <alignment horizontal="left" vertical="center" wrapText="1"/>
    </xf>
    <xf numFmtId="0" fontId="29" fillId="0" borderId="21" xfId="50" applyFont="1" applyFill="1" applyBorder="1" applyAlignment="1" applyProtection="1">
      <alignment horizontal="left" vertical="center" wrapText="1"/>
    </xf>
    <xf numFmtId="0" fontId="28" fillId="0" borderId="14" xfId="50" applyFont="1" applyFill="1" applyBorder="1" applyAlignment="1" applyProtection="1">
      <alignment horizontal="left" vertical="center" wrapText="1"/>
    </xf>
    <xf numFmtId="0" fontId="28" fillId="0" borderId="19" xfId="50" applyFont="1" applyFill="1" applyBorder="1" applyAlignment="1" applyProtection="1">
      <alignment horizontal="left" vertical="center" wrapText="1"/>
    </xf>
    <xf numFmtId="0" fontId="28" fillId="0" borderId="21" xfId="50" applyFont="1" applyFill="1" applyBorder="1" applyAlignment="1" applyProtection="1">
      <alignment horizontal="left" vertical="center" wrapText="1"/>
    </xf>
    <xf numFmtId="0" fontId="24" fillId="0" borderId="14" xfId="50" applyFont="1" applyFill="1" applyBorder="1" applyAlignment="1" applyProtection="1">
      <alignment horizontal="left" vertical="center" wrapText="1"/>
    </xf>
    <xf numFmtId="0" fontId="24" fillId="0" borderId="19" xfId="50" applyFont="1" applyFill="1" applyBorder="1" applyAlignment="1" applyProtection="1">
      <alignment horizontal="left" vertical="center" wrapText="1"/>
    </xf>
    <xf numFmtId="0" fontId="24" fillId="0" borderId="21" xfId="50" applyFont="1" applyFill="1" applyBorder="1" applyAlignment="1" applyProtection="1">
      <alignment horizontal="left" vertical="center" wrapText="1"/>
    </xf>
    <xf numFmtId="0" fontId="23" fillId="0" borderId="14" xfId="50" applyFont="1" applyFill="1" applyBorder="1" applyAlignment="1" applyProtection="1">
      <alignment horizontal="left" vertical="center" wrapText="1"/>
    </xf>
    <xf numFmtId="0" fontId="23" fillId="0" borderId="19" xfId="50" applyFont="1" applyFill="1" applyBorder="1" applyAlignment="1" applyProtection="1">
      <alignment horizontal="left" vertical="center" wrapText="1"/>
    </xf>
    <xf numFmtId="0" fontId="23" fillId="0" borderId="21" xfId="50" applyFont="1" applyFill="1" applyBorder="1" applyAlignment="1" applyProtection="1">
      <alignment horizontal="left" vertical="center" wrapText="1"/>
    </xf>
    <xf numFmtId="0" fontId="24" fillId="33" borderId="18" xfId="50" applyFont="1" applyFill="1" applyBorder="1" applyAlignment="1" applyProtection="1">
      <alignment horizontal="center" vertical="center" wrapText="1"/>
    </xf>
    <xf numFmtId="0" fontId="24" fillId="33" borderId="23" xfId="50" applyFont="1" applyFill="1" applyBorder="1" applyAlignment="1" applyProtection="1">
      <alignment horizontal="center" vertical="center" wrapText="1"/>
    </xf>
    <xf numFmtId="0" fontId="24" fillId="33" borderId="24" xfId="50" applyFont="1" applyFill="1" applyBorder="1" applyAlignment="1" applyProtection="1">
      <alignment horizontal="center" vertical="center" wrapText="1"/>
    </xf>
    <xf numFmtId="0" fontId="27" fillId="0" borderId="12" xfId="50" applyFont="1" applyFill="1" applyBorder="1" applyAlignment="1" applyProtection="1">
      <alignment horizontal="left" vertical="center" wrapText="1"/>
    </xf>
    <xf numFmtId="0" fontId="27" fillId="0" borderId="26" xfId="50" applyFont="1" applyFill="1" applyBorder="1" applyAlignment="1" applyProtection="1">
      <alignment horizontal="left" vertical="center" wrapText="1"/>
    </xf>
    <xf numFmtId="0" fontId="27" fillId="0" borderId="25" xfId="50" applyFont="1" applyFill="1" applyBorder="1" applyAlignment="1" applyProtection="1">
      <alignment horizontal="left" vertical="center" wrapText="1"/>
    </xf>
    <xf numFmtId="0" fontId="27" fillId="0" borderId="14" xfId="50" applyFont="1" applyFill="1" applyBorder="1" applyAlignment="1" applyProtection="1">
      <alignment horizontal="left" vertical="center" wrapText="1"/>
    </xf>
    <xf numFmtId="0" fontId="27" fillId="0" borderId="19" xfId="50" applyFont="1" applyFill="1" applyBorder="1" applyAlignment="1" applyProtection="1">
      <alignment horizontal="left" vertical="center" wrapText="1"/>
    </xf>
    <xf numFmtId="0" fontId="27" fillId="0" borderId="21" xfId="50" applyFont="1" applyFill="1" applyBorder="1" applyAlignment="1" applyProtection="1">
      <alignment horizontal="left" vertical="center" wrapText="1"/>
    </xf>
    <xf numFmtId="0" fontId="28" fillId="38" borderId="14" xfId="50" applyFont="1" applyFill="1" applyBorder="1" applyAlignment="1" applyProtection="1">
      <alignment horizontal="left" vertical="center" wrapText="1"/>
    </xf>
    <xf numFmtId="0" fontId="28" fillId="38" borderId="19" xfId="50" applyFont="1" applyFill="1" applyBorder="1" applyAlignment="1" applyProtection="1">
      <alignment horizontal="left" vertical="center" wrapText="1"/>
    </xf>
    <xf numFmtId="0" fontId="28" fillId="38" borderId="21" xfId="50" applyFont="1" applyFill="1" applyBorder="1" applyAlignment="1" applyProtection="1">
      <alignment horizontal="left" vertical="center" wrapText="1"/>
    </xf>
    <xf numFmtId="0" fontId="32" fillId="0" borderId="14" xfId="50" applyFont="1" applyFill="1" applyBorder="1" applyAlignment="1" applyProtection="1">
      <alignment horizontal="left" vertical="center" wrapText="1"/>
    </xf>
    <xf numFmtId="0" fontId="32" fillId="0" borderId="19" xfId="50" applyFont="1" applyFill="1" applyBorder="1" applyAlignment="1" applyProtection="1">
      <alignment horizontal="left" vertical="center" wrapText="1"/>
    </xf>
    <xf numFmtId="0" fontId="32" fillId="0" borderId="21" xfId="50" applyFont="1" applyFill="1" applyBorder="1" applyAlignment="1" applyProtection="1">
      <alignment horizontal="left" vertical="center" wrapText="1"/>
    </xf>
    <xf numFmtId="0" fontId="24" fillId="0" borderId="16" xfId="50" applyFont="1" applyFill="1" applyBorder="1" applyAlignment="1" applyProtection="1">
      <alignment horizontal="left" vertical="center" wrapText="1"/>
    </xf>
    <xf numFmtId="0" fontId="24" fillId="0" borderId="20" xfId="50" applyFont="1" applyFill="1" applyBorder="1" applyAlignment="1" applyProtection="1">
      <alignment horizontal="left" vertical="center" wrapText="1"/>
    </xf>
    <xf numFmtId="0" fontId="24" fillId="0" borderId="22" xfId="50" applyFont="1" applyFill="1" applyBorder="1" applyAlignment="1" applyProtection="1">
      <alignment horizontal="left" vertical="center" wrapText="1"/>
    </xf>
    <xf numFmtId="0" fontId="33" fillId="33" borderId="18" xfId="139" applyFont="1" applyFill="1" applyBorder="1" applyAlignment="1">
      <alignment horizontal="center" vertical="center"/>
    </xf>
    <xf numFmtId="0" fontId="33" fillId="33" borderId="23" xfId="139" applyFont="1" applyFill="1" applyBorder="1" applyAlignment="1">
      <alignment horizontal="center" vertical="center"/>
    </xf>
    <xf numFmtId="0" fontId="33" fillId="33" borderId="23" xfId="139" applyFont="1" applyFill="1" applyBorder="1" applyAlignment="1">
      <alignment horizontal="center" vertical="center"/>
    </xf>
    <xf numFmtId="0" fontId="25" fillId="0" borderId="0" xfId="139" applyFont="1" applyFill="1" applyAlignment="1">
      <alignment vertical="center"/>
    </xf>
    <xf numFmtId="0" fontId="34" fillId="33" borderId="10" xfId="140" applyNumberFormat="1" applyFont="1" applyFill="1" applyBorder="1" applyAlignment="1">
      <alignment horizontal="center" vertical="center" wrapText="1"/>
    </xf>
    <xf numFmtId="0" fontId="34" fillId="33" borderId="27" xfId="140" applyNumberFormat="1" applyFont="1" applyFill="1" applyBorder="1" applyAlignment="1">
      <alignment horizontal="center" vertical="center" wrapText="1"/>
    </xf>
    <xf numFmtId="0" fontId="34" fillId="33" borderId="28" xfId="140" applyNumberFormat="1" applyFont="1" applyFill="1" applyBorder="1" applyAlignment="1">
      <alignment horizontal="center" vertical="center" wrapText="1"/>
    </xf>
    <xf numFmtId="0" fontId="35" fillId="41" borderId="11" xfId="140" applyNumberFormat="1" applyFont="1" applyFill="1" applyBorder="1" applyAlignment="1">
      <alignment horizontal="center" vertical="center" wrapText="1"/>
    </xf>
    <xf numFmtId="0" fontId="36" fillId="0" borderId="0" xfId="139" applyFont="1" applyFill="1"/>
    <xf numFmtId="0" fontId="34" fillId="33" borderId="29" xfId="140" applyNumberFormat="1" applyFont="1" applyFill="1" applyBorder="1" applyAlignment="1">
      <alignment horizontal="center" vertical="center" wrapText="1"/>
    </xf>
    <xf numFmtId="0" fontId="34" fillId="33" borderId="30" xfId="140" applyNumberFormat="1" applyFont="1" applyFill="1" applyBorder="1" applyAlignment="1">
      <alignment horizontal="center" vertical="center" wrapText="1"/>
    </xf>
    <xf numFmtId="0" fontId="34" fillId="33" borderId="31" xfId="140" applyNumberFormat="1" applyFont="1" applyFill="1" applyBorder="1" applyAlignment="1">
      <alignment horizontal="center" vertical="center" wrapText="1"/>
    </xf>
    <xf numFmtId="0" fontId="35" fillId="41" borderId="32" xfId="140" applyNumberFormat="1" applyFont="1" applyFill="1" applyBorder="1" applyAlignment="1">
      <alignment horizontal="center" vertical="center" wrapText="1"/>
    </xf>
    <xf numFmtId="166" fontId="37" fillId="33" borderId="33" xfId="140" applyNumberFormat="1" applyFont="1" applyFill="1" applyBorder="1" applyAlignment="1">
      <alignment horizontal="left" vertical="center"/>
    </xf>
    <xf numFmtId="166" fontId="37" fillId="33" borderId="0" xfId="140" applyNumberFormat="1" applyFont="1" applyFill="1" applyBorder="1" applyAlignment="1">
      <alignment horizontal="left" vertical="center"/>
    </xf>
    <xf numFmtId="166" fontId="37" fillId="33" borderId="34" xfId="140" applyNumberFormat="1" applyFont="1" applyFill="1" applyBorder="1" applyAlignment="1">
      <alignment horizontal="left" vertical="center"/>
    </xf>
    <xf numFmtId="167" fontId="37" fillId="33" borderId="35" xfId="141" applyNumberFormat="1" applyFont="1" applyFill="1" applyBorder="1" applyAlignment="1">
      <alignment vertical="center"/>
    </xf>
    <xf numFmtId="0" fontId="37" fillId="0" borderId="0" xfId="139" applyFont="1" applyFill="1" applyAlignment="1">
      <alignment vertical="center"/>
    </xf>
    <xf numFmtId="49" fontId="37" fillId="33" borderId="33" xfId="140" applyNumberFormat="1" applyFont="1" applyFill="1" applyBorder="1" applyAlignment="1">
      <alignment horizontal="left" vertical="center"/>
    </xf>
    <xf numFmtId="49" fontId="37" fillId="33" borderId="0" xfId="140" applyNumberFormat="1" applyFont="1" applyFill="1" applyBorder="1" applyAlignment="1">
      <alignment horizontal="right" vertical="center"/>
    </xf>
    <xf numFmtId="49" fontId="37" fillId="33" borderId="0" xfId="140" applyNumberFormat="1" applyFont="1" applyFill="1" applyBorder="1" applyAlignment="1">
      <alignment horizontal="left" vertical="center"/>
    </xf>
    <xf numFmtId="49" fontId="37" fillId="33" borderId="34" xfId="140" applyNumberFormat="1" applyFont="1" applyFill="1" applyBorder="1" applyAlignment="1">
      <alignment horizontal="left" vertical="center"/>
    </xf>
    <xf numFmtId="10" fontId="37" fillId="0" borderId="35" xfId="141" applyNumberFormat="1" applyFont="1" applyFill="1" applyBorder="1" applyAlignment="1">
      <alignment vertical="center"/>
    </xf>
    <xf numFmtId="49" fontId="36" fillId="33" borderId="33" xfId="140" applyNumberFormat="1" applyFont="1" applyFill="1" applyBorder="1" applyAlignment="1">
      <alignment horizontal="left" vertical="center"/>
    </xf>
    <xf numFmtId="49" fontId="36" fillId="33" borderId="0" xfId="140" applyNumberFormat="1" applyFont="1" applyFill="1" applyBorder="1" applyAlignment="1">
      <alignment horizontal="right" vertical="center"/>
    </xf>
    <xf numFmtId="49" fontId="36" fillId="33" borderId="0" xfId="140" applyNumberFormat="1" applyFont="1" applyFill="1" applyBorder="1" applyAlignment="1">
      <alignment horizontal="left" vertical="center"/>
    </xf>
    <xf numFmtId="49" fontId="36" fillId="33" borderId="34" xfId="140" applyNumberFormat="1" applyFont="1" applyFill="1" applyBorder="1" applyAlignment="1">
      <alignment horizontal="left" vertical="center"/>
    </xf>
    <xf numFmtId="167" fontId="36" fillId="42" borderId="35" xfId="141" applyNumberFormat="1" applyFont="1" applyFill="1" applyBorder="1" applyAlignment="1">
      <alignment vertical="center"/>
    </xf>
    <xf numFmtId="0" fontId="36" fillId="0" borderId="0" xfId="139" applyFont="1" applyFill="1" applyAlignment="1">
      <alignment vertical="center"/>
    </xf>
    <xf numFmtId="10" fontId="36" fillId="42" borderId="35" xfId="141" applyNumberFormat="1" applyFont="1" applyFill="1" applyBorder="1" applyAlignment="1">
      <alignment vertical="center"/>
    </xf>
    <xf numFmtId="49" fontId="36" fillId="43" borderId="33" xfId="140" applyNumberFormat="1" applyFont="1" applyFill="1" applyBorder="1" applyAlignment="1">
      <alignment horizontal="left" vertical="center"/>
    </xf>
    <xf numFmtId="49" fontId="36" fillId="43" borderId="0" xfId="140" applyNumberFormat="1" applyFont="1" applyFill="1" applyBorder="1" applyAlignment="1">
      <alignment horizontal="right" vertical="center"/>
    </xf>
    <xf numFmtId="49" fontId="36" fillId="43" borderId="0" xfId="140" applyNumberFormat="1" applyFont="1" applyFill="1" applyBorder="1" applyAlignment="1">
      <alignment horizontal="left" vertical="center"/>
    </xf>
    <xf numFmtId="49" fontId="36" fillId="43" borderId="34" xfId="140" applyNumberFormat="1" applyFont="1" applyFill="1" applyBorder="1" applyAlignment="1">
      <alignment horizontal="left" vertical="center"/>
    </xf>
    <xf numFmtId="167" fontId="36" fillId="43" borderId="35" xfId="141" applyNumberFormat="1" applyFont="1" applyFill="1" applyBorder="1" applyAlignment="1">
      <alignment vertical="center"/>
    </xf>
    <xf numFmtId="10" fontId="36" fillId="0" borderId="35" xfId="141" applyNumberFormat="1" applyFont="1" applyFill="1" applyBorder="1" applyAlignment="1">
      <alignment vertical="center"/>
    </xf>
    <xf numFmtId="49" fontId="38" fillId="43" borderId="0" xfId="140" applyNumberFormat="1" applyFont="1" applyFill="1" applyBorder="1" applyAlignment="1">
      <alignment horizontal="left" vertical="center"/>
    </xf>
    <xf numFmtId="49" fontId="38" fillId="43" borderId="34" xfId="140" applyNumberFormat="1" applyFont="1" applyFill="1" applyBorder="1" applyAlignment="1">
      <alignment horizontal="left" vertical="center"/>
    </xf>
    <xf numFmtId="49" fontId="36" fillId="43" borderId="34" xfId="139" applyNumberFormat="1" applyFont="1" applyFill="1" applyBorder="1" applyAlignment="1">
      <alignment horizontal="left" vertical="center"/>
    </xf>
    <xf numFmtId="49" fontId="37" fillId="43" borderId="33" xfId="139" applyNumberFormat="1" applyFont="1" applyFill="1" applyBorder="1" applyAlignment="1">
      <alignment horizontal="center" vertical="center"/>
    </xf>
    <xf numFmtId="49" fontId="37" fillId="43" borderId="0" xfId="140" applyNumberFormat="1" applyFont="1" applyFill="1" applyBorder="1" applyAlignment="1">
      <alignment horizontal="right" vertical="center"/>
    </xf>
    <xf numFmtId="49" fontId="37" fillId="43" borderId="0" xfId="140" applyNumberFormat="1" applyFont="1" applyFill="1" applyBorder="1" applyAlignment="1">
      <alignment horizontal="left" vertical="center"/>
    </xf>
    <xf numFmtId="49" fontId="37" fillId="43" borderId="34" xfId="140" applyNumberFormat="1" applyFont="1" applyFill="1" applyBorder="1" applyAlignment="1">
      <alignment horizontal="left" vertical="center"/>
    </xf>
    <xf numFmtId="49" fontId="37" fillId="0" borderId="33" xfId="139" applyNumberFormat="1" applyFont="1" applyFill="1" applyBorder="1" applyAlignment="1">
      <alignment horizontal="center" vertical="center"/>
    </xf>
    <xf numFmtId="49" fontId="37" fillId="0" borderId="0" xfId="140" applyNumberFormat="1" applyFont="1" applyFill="1" applyBorder="1" applyAlignment="1">
      <alignment horizontal="right" vertical="center"/>
    </xf>
    <xf numFmtId="49" fontId="37" fillId="0" borderId="0" xfId="140" applyNumberFormat="1" applyFont="1" applyFill="1" applyBorder="1" applyAlignment="1">
      <alignment horizontal="left" vertical="center"/>
    </xf>
    <xf numFmtId="49" fontId="37" fillId="0" borderId="34" xfId="140" applyNumberFormat="1" applyFont="1" applyFill="1" applyBorder="1" applyAlignment="1">
      <alignment horizontal="left" vertical="center"/>
    </xf>
    <xf numFmtId="167" fontId="36" fillId="0" borderId="35" xfId="141" applyNumberFormat="1" applyFont="1" applyFill="1" applyBorder="1" applyAlignment="1">
      <alignment vertical="center"/>
    </xf>
    <xf numFmtId="49" fontId="37" fillId="43" borderId="33" xfId="140" applyNumberFormat="1" applyFont="1" applyFill="1" applyBorder="1" applyAlignment="1">
      <alignment horizontal="left" vertical="center"/>
    </xf>
    <xf numFmtId="167" fontId="37" fillId="43" borderId="35" xfId="141" applyNumberFormat="1" applyFont="1" applyFill="1" applyBorder="1" applyAlignment="1">
      <alignment vertical="center"/>
    </xf>
    <xf numFmtId="10" fontId="37" fillId="43" borderId="35" xfId="141" applyNumberFormat="1" applyFont="1" applyFill="1" applyBorder="1" applyAlignment="1">
      <alignment vertical="center"/>
    </xf>
    <xf numFmtId="49" fontId="37" fillId="43" borderId="0" xfId="140" applyNumberFormat="1" applyFont="1" applyFill="1" applyBorder="1" applyAlignment="1">
      <alignment vertical="center"/>
    </xf>
    <xf numFmtId="49" fontId="37" fillId="43" borderId="0" xfId="140" applyNumberFormat="1" applyFont="1" applyFill="1" applyBorder="1" applyAlignment="1">
      <alignment vertical="center" wrapText="1"/>
    </xf>
    <xf numFmtId="49" fontId="37" fillId="43" borderId="34" xfId="140" applyNumberFormat="1" applyFont="1" applyFill="1" applyBorder="1" applyAlignment="1">
      <alignment vertical="center" wrapText="1"/>
    </xf>
    <xf numFmtId="49" fontId="37" fillId="44" borderId="18" xfId="139" applyNumberFormat="1" applyFont="1" applyFill="1" applyBorder="1" applyAlignment="1">
      <alignment horizontal="center" vertical="center"/>
    </xf>
    <xf numFmtId="49" fontId="37" fillId="44" borderId="23" xfId="140" applyNumberFormat="1" applyFont="1" applyFill="1" applyBorder="1" applyAlignment="1">
      <alignment horizontal="left" vertical="center"/>
    </xf>
    <xf numFmtId="49" fontId="37" fillId="44" borderId="24" xfId="140" applyNumberFormat="1" applyFont="1" applyFill="1" applyBorder="1" applyAlignment="1">
      <alignment horizontal="left" vertical="center"/>
    </xf>
    <xf numFmtId="167" fontId="37" fillId="44" borderId="36" xfId="141" applyNumberFormat="1" applyFont="1" applyFill="1" applyBorder="1" applyAlignment="1">
      <alignment vertical="center"/>
    </xf>
    <xf numFmtId="10" fontId="37" fillId="44" borderId="36" xfId="141" applyNumberFormat="1" applyFont="1" applyFill="1" applyBorder="1" applyAlignment="1">
      <alignment vertical="center"/>
    </xf>
    <xf numFmtId="49" fontId="36" fillId="33" borderId="10" xfId="139" applyNumberFormat="1" applyFont="1" applyFill="1" applyBorder="1" applyAlignment="1">
      <alignment horizontal="center" vertical="center"/>
    </xf>
    <xf numFmtId="49" fontId="36" fillId="33" borderId="27" xfId="140" applyNumberFormat="1" applyFont="1" applyFill="1" applyBorder="1" applyAlignment="1">
      <alignment horizontal="right" vertical="center"/>
    </xf>
    <xf numFmtId="49" fontId="36" fillId="33" borderId="27" xfId="140" applyNumberFormat="1" applyFont="1" applyFill="1" applyBorder="1" applyAlignment="1">
      <alignment horizontal="left" vertical="center"/>
    </xf>
    <xf numFmtId="49" fontId="36" fillId="33" borderId="28" xfId="140" applyNumberFormat="1" applyFont="1" applyFill="1" applyBorder="1" applyAlignment="1">
      <alignment horizontal="left" vertical="center"/>
    </xf>
    <xf numFmtId="167" fontId="36" fillId="33" borderId="11" xfId="141" applyNumberFormat="1" applyFont="1" applyFill="1" applyBorder="1" applyAlignment="1">
      <alignment vertical="center"/>
    </xf>
    <xf numFmtId="10" fontId="37" fillId="0" borderId="11" xfId="141" applyNumberFormat="1" applyFont="1" applyFill="1" applyBorder="1" applyAlignment="1">
      <alignment horizontal="right"/>
    </xf>
    <xf numFmtId="49" fontId="37" fillId="33" borderId="0" xfId="139" applyNumberFormat="1" applyFont="1" applyFill="1" applyBorder="1" applyAlignment="1">
      <alignment horizontal="left" vertical="center"/>
    </xf>
    <xf numFmtId="49" fontId="37" fillId="33" borderId="0" xfId="139" applyNumberFormat="1" applyFont="1" applyFill="1" applyBorder="1" applyAlignment="1">
      <alignment horizontal="center" vertical="center"/>
    </xf>
    <xf numFmtId="49" fontId="37" fillId="33" borderId="34" xfId="139" applyNumberFormat="1" applyFont="1" applyFill="1" applyBorder="1" applyAlignment="1">
      <alignment horizontal="center" vertical="center"/>
    </xf>
    <xf numFmtId="10" fontId="37" fillId="0" borderId="35" xfId="141" applyNumberFormat="1" applyFont="1" applyFill="1" applyBorder="1" applyAlignment="1">
      <alignment horizontal="right"/>
    </xf>
    <xf numFmtId="49" fontId="37" fillId="33" borderId="0" xfId="140" applyNumberFormat="1" applyFont="1" applyFill="1" applyBorder="1" applyAlignment="1">
      <alignment horizontal="center" vertical="center"/>
    </xf>
    <xf numFmtId="167" fontId="36" fillId="35" borderId="35" xfId="141" applyNumberFormat="1" applyFont="1" applyFill="1" applyBorder="1" applyAlignment="1">
      <alignment vertical="center"/>
    </xf>
    <xf numFmtId="10" fontId="36" fillId="35" borderId="35" xfId="141" applyNumberFormat="1" applyFont="1" applyFill="1" applyBorder="1" applyAlignment="1">
      <alignment vertical="center"/>
    </xf>
    <xf numFmtId="49" fontId="36" fillId="33" borderId="33" xfId="139" applyNumberFormat="1" applyFont="1" applyFill="1" applyBorder="1" applyAlignment="1">
      <alignment horizontal="center" vertical="center"/>
    </xf>
    <xf numFmtId="49" fontId="36" fillId="33" borderId="0" xfId="139" applyNumberFormat="1" applyFont="1" applyFill="1" applyBorder="1" applyAlignment="1">
      <alignment horizontal="center" vertical="center"/>
    </xf>
    <xf numFmtId="49" fontId="36" fillId="0" borderId="33" xfId="139" applyNumberFormat="1" applyFont="1" applyFill="1" applyBorder="1" applyAlignment="1">
      <alignment horizontal="center" vertical="center"/>
    </xf>
    <xf numFmtId="49" fontId="36" fillId="0" borderId="0" xfId="140" applyNumberFormat="1" applyFont="1" applyFill="1" applyBorder="1" applyAlignment="1">
      <alignment horizontal="right" vertical="center"/>
    </xf>
    <xf numFmtId="49" fontId="36" fillId="0" borderId="0" xfId="139" applyNumberFormat="1" applyFont="1" applyFill="1" applyBorder="1" applyAlignment="1">
      <alignment horizontal="center" vertical="center"/>
    </xf>
    <xf numFmtId="49" fontId="36" fillId="0" borderId="0" xfId="140" applyNumberFormat="1" applyFont="1" applyFill="1" applyBorder="1" applyAlignment="1">
      <alignment horizontal="left" vertical="center"/>
    </xf>
    <xf numFmtId="49" fontId="36" fillId="0" borderId="34" xfId="140" applyNumberFormat="1" applyFont="1" applyFill="1" applyBorder="1" applyAlignment="1">
      <alignment horizontal="left" vertical="center"/>
    </xf>
    <xf numFmtId="49" fontId="36" fillId="43" borderId="33" xfId="139" applyNumberFormat="1" applyFont="1" applyFill="1" applyBorder="1" applyAlignment="1">
      <alignment horizontal="center" vertical="center"/>
    </xf>
    <xf numFmtId="49" fontId="36" fillId="43" borderId="0" xfId="139" applyNumberFormat="1" applyFont="1" applyFill="1" applyBorder="1" applyAlignment="1">
      <alignment horizontal="center" vertical="center"/>
    </xf>
    <xf numFmtId="49" fontId="36" fillId="43" borderId="0" xfId="139" applyNumberFormat="1" applyFont="1" applyFill="1" applyBorder="1" applyAlignment="1">
      <alignment horizontal="right" vertical="center"/>
    </xf>
    <xf numFmtId="49" fontId="36" fillId="43" borderId="0" xfId="139" applyNumberFormat="1" applyFont="1" applyFill="1" applyBorder="1" applyAlignment="1">
      <alignment horizontal="left" vertical="center"/>
    </xf>
    <xf numFmtId="49" fontId="39" fillId="43" borderId="0" xfId="139" applyNumberFormat="1" applyFont="1" applyFill="1" applyBorder="1" applyAlignment="1">
      <alignment horizontal="center" vertical="center"/>
    </xf>
    <xf numFmtId="49" fontId="39" fillId="43" borderId="0" xfId="139" applyNumberFormat="1" applyFont="1" applyFill="1" applyBorder="1" applyAlignment="1">
      <alignment vertical="center"/>
    </xf>
    <xf numFmtId="49" fontId="39" fillId="43" borderId="34" xfId="139" applyNumberFormat="1" applyFont="1" applyFill="1" applyBorder="1" applyAlignment="1">
      <alignment vertical="center"/>
    </xf>
    <xf numFmtId="49" fontId="39" fillId="43" borderId="0" xfId="140" applyNumberFormat="1" applyFont="1" applyFill="1" applyBorder="1" applyAlignment="1">
      <alignment horizontal="right" vertical="center"/>
    </xf>
    <xf numFmtId="49" fontId="37" fillId="43" borderId="0" xfId="139" applyNumberFormat="1" applyFont="1" applyFill="1" applyBorder="1" applyAlignment="1">
      <alignment vertical="center"/>
    </xf>
    <xf numFmtId="49" fontId="36" fillId="43" borderId="0" xfId="139" applyNumberFormat="1" applyFont="1" applyFill="1" applyBorder="1" applyAlignment="1">
      <alignment vertical="center"/>
    </xf>
    <xf numFmtId="49" fontId="37" fillId="43" borderId="34" xfId="139" applyNumberFormat="1" applyFont="1" applyFill="1" applyBorder="1" applyAlignment="1">
      <alignment vertical="center"/>
    </xf>
    <xf numFmtId="167" fontId="37" fillId="35" borderId="35" xfId="141" applyNumberFormat="1" applyFont="1" applyFill="1" applyBorder="1" applyAlignment="1">
      <alignment vertical="center"/>
    </xf>
    <xf numFmtId="10" fontId="37" fillId="35" borderId="35" xfId="141" applyNumberFormat="1" applyFont="1" applyFill="1" applyBorder="1" applyAlignment="1">
      <alignment vertical="center"/>
    </xf>
    <xf numFmtId="49" fontId="39" fillId="0" borderId="34" xfId="139" applyNumberFormat="1" applyFont="1" applyFill="1" applyBorder="1" applyAlignment="1">
      <alignment vertical="center"/>
    </xf>
    <xf numFmtId="49" fontId="37" fillId="43" borderId="0" xfId="139" applyNumberFormat="1" applyFont="1" applyFill="1" applyBorder="1" applyAlignment="1">
      <alignment horizontal="center" vertical="center"/>
    </xf>
    <xf numFmtId="49" fontId="36" fillId="33" borderId="34" xfId="139" applyNumberFormat="1" applyFont="1" applyFill="1" applyBorder="1" applyAlignment="1">
      <alignment vertical="center"/>
    </xf>
    <xf numFmtId="49" fontId="39" fillId="33" borderId="0" xfId="139" applyNumberFormat="1" applyFont="1" applyFill="1" applyBorder="1" applyAlignment="1">
      <alignment horizontal="left" vertical="center"/>
    </xf>
    <xf numFmtId="49" fontId="39" fillId="33" borderId="0" xfId="139" applyNumberFormat="1" applyFont="1" applyFill="1" applyBorder="1" applyAlignment="1">
      <alignment vertical="center"/>
    </xf>
    <xf numFmtId="49" fontId="39" fillId="33" borderId="34" xfId="139" applyNumberFormat="1" applyFont="1" applyFill="1" applyBorder="1" applyAlignment="1">
      <alignment vertical="center"/>
    </xf>
    <xf numFmtId="49" fontId="36" fillId="43" borderId="34" xfId="139" applyNumberFormat="1" applyFont="1" applyFill="1" applyBorder="1" applyAlignment="1">
      <alignment vertical="center"/>
    </xf>
    <xf numFmtId="49" fontId="36" fillId="43" borderId="33" xfId="139" applyNumberFormat="1" applyFont="1" applyFill="1" applyBorder="1" applyAlignment="1">
      <alignment horizontal="left" vertical="center"/>
    </xf>
    <xf numFmtId="49" fontId="36" fillId="33" borderId="0" xfId="139" applyNumberFormat="1" applyFont="1" applyFill="1" applyBorder="1" applyAlignment="1">
      <alignment horizontal="right" vertical="center"/>
    </xf>
    <xf numFmtId="10" fontId="36" fillId="44" borderId="36" xfId="141" applyNumberFormat="1" applyFont="1" applyFill="1" applyBorder="1" applyAlignment="1">
      <alignment vertical="center"/>
    </xf>
    <xf numFmtId="49" fontId="36" fillId="43" borderId="10" xfId="139" applyNumberFormat="1" applyFont="1" applyFill="1" applyBorder="1" applyAlignment="1">
      <alignment horizontal="left" vertical="center"/>
    </xf>
    <xf numFmtId="49" fontId="36" fillId="43" borderId="27" xfId="139" applyNumberFormat="1" applyFont="1" applyFill="1" applyBorder="1" applyAlignment="1">
      <alignment vertical="center"/>
    </xf>
    <xf numFmtId="49" fontId="36" fillId="33" borderId="27" xfId="139" applyNumberFormat="1" applyFont="1" applyFill="1" applyBorder="1" applyAlignment="1">
      <alignment horizontal="left" vertical="center"/>
    </xf>
    <xf numFmtId="49" fontId="36" fillId="33" borderId="28" xfId="139" applyNumberFormat="1" applyFont="1" applyFill="1" applyBorder="1" applyAlignment="1">
      <alignment vertical="center"/>
    </xf>
    <xf numFmtId="49" fontId="40" fillId="36" borderId="37" xfId="140" applyNumberFormat="1" applyFont="1" applyFill="1" applyBorder="1" applyAlignment="1">
      <alignment horizontal="left" vertical="center"/>
    </xf>
    <xf numFmtId="49" fontId="37" fillId="36" borderId="38" xfId="140" applyNumberFormat="1" applyFont="1" applyFill="1" applyBorder="1" applyAlignment="1">
      <alignment horizontal="left" vertical="center"/>
    </xf>
    <xf numFmtId="49" fontId="37" fillId="36" borderId="39" xfId="140" applyNumberFormat="1" applyFont="1" applyFill="1" applyBorder="1" applyAlignment="1">
      <alignment horizontal="left" vertical="center"/>
    </xf>
    <xf numFmtId="167" fontId="37" fillId="36" borderId="40" xfId="141" applyNumberFormat="1" applyFont="1" applyFill="1" applyBorder="1" applyAlignment="1">
      <alignment vertical="center"/>
    </xf>
    <xf numFmtId="0" fontId="37" fillId="0" borderId="0" xfId="139" applyFont="1" applyFill="1" applyBorder="1" applyAlignment="1">
      <alignment vertical="center"/>
    </xf>
    <xf numFmtId="10" fontId="37" fillId="36" borderId="40" xfId="141" applyNumberFormat="1" applyFont="1" applyFill="1" applyBorder="1" applyAlignment="1">
      <alignment vertical="center"/>
    </xf>
    <xf numFmtId="49" fontId="37" fillId="33" borderId="41" xfId="140" applyNumberFormat="1" applyFont="1" applyFill="1" applyBorder="1" applyAlignment="1">
      <alignment horizontal="left" vertical="center"/>
    </xf>
    <xf numFmtId="49" fontId="37" fillId="33" borderId="42" xfId="139" applyNumberFormat="1" applyFont="1" applyFill="1" applyBorder="1" applyAlignment="1">
      <alignment horizontal="center" vertical="center"/>
    </xf>
    <xf numFmtId="49" fontId="37" fillId="33" borderId="42" xfId="139" applyNumberFormat="1" applyFont="1" applyFill="1" applyBorder="1" applyAlignment="1">
      <alignment horizontal="left" vertical="center"/>
    </xf>
    <xf numFmtId="49" fontId="37" fillId="33" borderId="42" xfId="139" applyNumberFormat="1" applyFont="1" applyFill="1" applyBorder="1" applyAlignment="1">
      <alignment vertical="center"/>
    </xf>
    <xf numFmtId="49" fontId="37" fillId="33" borderId="43" xfId="139" applyNumberFormat="1" applyFont="1" applyFill="1" applyBorder="1" applyAlignment="1">
      <alignment vertical="center"/>
    </xf>
    <xf numFmtId="167" fontId="37" fillId="33" borderId="44" xfId="141" applyNumberFormat="1" applyFont="1" applyFill="1" applyBorder="1" applyAlignment="1">
      <alignment vertical="center"/>
    </xf>
    <xf numFmtId="10" fontId="37" fillId="42" borderId="35" xfId="141" applyNumberFormat="1" applyFont="1" applyFill="1" applyBorder="1" applyAlignment="1">
      <alignment vertical="center"/>
    </xf>
    <xf numFmtId="49" fontId="36" fillId="33" borderId="27" xfId="139" applyNumberFormat="1" applyFont="1" applyFill="1" applyBorder="1" applyAlignment="1">
      <alignment horizontal="center" vertical="center"/>
    </xf>
    <xf numFmtId="49" fontId="37" fillId="43" borderId="0" xfId="139" applyNumberFormat="1" applyFont="1" applyFill="1" applyBorder="1" applyAlignment="1">
      <alignment horizontal="left" vertical="center"/>
    </xf>
    <xf numFmtId="49" fontId="36" fillId="33" borderId="0" xfId="139" applyNumberFormat="1" applyFont="1" applyFill="1" applyBorder="1" applyAlignment="1">
      <alignment horizontal="left" vertical="center"/>
    </xf>
    <xf numFmtId="10" fontId="37" fillId="0" borderId="11" xfId="141" applyNumberFormat="1" applyFont="1" applyFill="1" applyBorder="1" applyAlignment="1">
      <alignment horizontal="right" vertical="center"/>
    </xf>
    <xf numFmtId="168" fontId="37" fillId="33" borderId="35" xfId="141" applyNumberFormat="1" applyFont="1" applyFill="1" applyBorder="1" applyAlignment="1">
      <alignment vertical="center"/>
    </xf>
    <xf numFmtId="10" fontId="37" fillId="0" borderId="35" xfId="141" applyNumberFormat="1" applyFont="1" applyFill="1" applyBorder="1" applyAlignment="1">
      <alignment horizontal="right" vertical="center"/>
    </xf>
    <xf numFmtId="49" fontId="37" fillId="33" borderId="29" xfId="139" applyNumberFormat="1" applyFont="1" applyFill="1" applyBorder="1" applyAlignment="1">
      <alignment horizontal="center" vertical="center"/>
    </xf>
    <xf numFmtId="49" fontId="37" fillId="33" borderId="30" xfId="139" applyNumberFormat="1" applyFont="1" applyFill="1" applyBorder="1" applyAlignment="1">
      <alignment horizontal="center" vertical="center"/>
    </xf>
    <xf numFmtId="49" fontId="36" fillId="33" borderId="30" xfId="139" applyNumberFormat="1" applyFont="1" applyFill="1" applyBorder="1" applyAlignment="1">
      <alignment horizontal="center" vertical="center"/>
    </xf>
    <xf numFmtId="49" fontId="36" fillId="33" borderId="30" xfId="139" applyNumberFormat="1" applyFont="1" applyFill="1" applyBorder="1" applyAlignment="1">
      <alignment vertical="center"/>
    </xf>
    <xf numFmtId="49" fontId="36" fillId="33" borderId="31" xfId="139" applyNumberFormat="1" applyFont="1" applyFill="1" applyBorder="1" applyAlignment="1">
      <alignment vertical="center"/>
    </xf>
    <xf numFmtId="167" fontId="36" fillId="33" borderId="32" xfId="141" applyNumberFormat="1" applyFont="1" applyFill="1" applyBorder="1" applyAlignment="1">
      <alignment vertical="center"/>
    </xf>
    <xf numFmtId="10" fontId="37" fillId="0" borderId="32" xfId="141" applyNumberFormat="1" applyFont="1" applyFill="1" applyBorder="1" applyAlignment="1">
      <alignment horizontal="right" vertical="center"/>
    </xf>
    <xf numFmtId="0" fontId="23" fillId="43" borderId="0" xfId="142" applyFont="1" applyFill="1" applyAlignment="1">
      <alignment horizontal="center" vertical="center"/>
    </xf>
    <xf numFmtId="169" fontId="27" fillId="43" borderId="0" xfId="142" applyNumberFormat="1" applyFont="1" applyFill="1" applyBorder="1" applyAlignment="1">
      <alignment horizontal="center"/>
    </xf>
    <xf numFmtId="0" fontId="23" fillId="43" borderId="0" xfId="142" quotePrefix="1" applyFont="1" applyFill="1" applyBorder="1" applyAlignment="1">
      <alignment vertical="center"/>
    </xf>
    <xf numFmtId="169" fontId="23" fillId="43" borderId="0" xfId="142" applyNumberFormat="1" applyFont="1" applyFill="1" applyBorder="1" applyAlignment="1">
      <alignment horizontal="center" vertical="center"/>
    </xf>
    <xf numFmtId="0" fontId="23" fillId="43" borderId="0" xfId="142" quotePrefix="1" applyFont="1" applyFill="1" applyBorder="1" applyAlignment="1">
      <alignment horizontal="center" vertical="center"/>
    </xf>
    <xf numFmtId="0" fontId="24" fillId="0" borderId="13" xfId="50" applyFont="1" applyFill="1" applyBorder="1" applyAlignment="1" applyProtection="1">
      <alignment horizontal="center" vertical="center"/>
    </xf>
    <xf numFmtId="0" fontId="24" fillId="0" borderId="11" xfId="50" applyFont="1" applyFill="1" applyBorder="1" applyAlignment="1" applyProtection="1">
      <alignment horizontal="center" vertical="center"/>
    </xf>
    <xf numFmtId="0" fontId="24" fillId="0" borderId="11" xfId="50" applyFont="1" applyFill="1" applyBorder="1" applyAlignment="1" applyProtection="1">
      <alignment horizontal="center" vertical="center" wrapText="1"/>
    </xf>
    <xf numFmtId="4" fontId="24" fillId="34" borderId="11" xfId="143" applyNumberFormat="1" applyFont="1" applyFill="1" applyBorder="1" applyAlignment="1">
      <alignment horizontal="center" vertical="center" wrapText="1"/>
    </xf>
    <xf numFmtId="0" fontId="24" fillId="0" borderId="17" xfId="50" applyFont="1" applyFill="1" applyBorder="1" applyAlignment="1" applyProtection="1">
      <alignment horizontal="center" vertical="center"/>
    </xf>
    <xf numFmtId="0" fontId="24" fillId="0" borderId="35" xfId="50" applyFont="1" applyFill="1" applyBorder="1" applyAlignment="1" applyProtection="1">
      <alignment horizontal="center" vertical="center"/>
    </xf>
    <xf numFmtId="0" fontId="24" fillId="0" borderId="35" xfId="50" applyFont="1" applyFill="1" applyBorder="1" applyAlignment="1" applyProtection="1">
      <alignment horizontal="center" vertical="center" wrapText="1"/>
    </xf>
    <xf numFmtId="4" fontId="24" fillId="34" borderId="35" xfId="143" applyNumberFormat="1" applyFont="1" applyFill="1" applyBorder="1" applyAlignment="1">
      <alignment horizontal="center" vertical="center" wrapText="1"/>
    </xf>
    <xf numFmtId="0" fontId="24" fillId="0" borderId="13" xfId="48" applyFont="1" applyFill="1" applyBorder="1" applyAlignment="1" applyProtection="1">
      <alignment horizontal="center" vertical="center" wrapText="1"/>
    </xf>
    <xf numFmtId="0" fontId="24" fillId="0" borderId="13" xfId="48" applyFont="1" applyFill="1" applyBorder="1" applyAlignment="1" applyProtection="1">
      <alignment vertical="top" wrapText="1"/>
    </xf>
    <xf numFmtId="171" fontId="24" fillId="0" borderId="45" xfId="144" applyNumberFormat="1" applyFont="1" applyFill="1" applyBorder="1" applyAlignment="1" applyProtection="1">
      <alignment vertical="center" wrapText="1"/>
    </xf>
    <xf numFmtId="171" fontId="24" fillId="0" borderId="46" xfId="144" applyNumberFormat="1" applyFont="1" applyFill="1" applyBorder="1" applyAlignment="1" applyProtection="1">
      <alignment vertical="center" wrapText="1"/>
    </xf>
    <xf numFmtId="0" fontId="24" fillId="0" borderId="15" xfId="48" applyFont="1" applyFill="1" applyBorder="1" applyAlignment="1" applyProtection="1">
      <alignment horizontal="center" vertical="center" wrapText="1"/>
    </xf>
    <xf numFmtId="0" fontId="24" fillId="0" borderId="15" xfId="48" applyFont="1" applyFill="1" applyBorder="1" applyAlignment="1" applyProtection="1">
      <alignment vertical="top" wrapText="1"/>
    </xf>
    <xf numFmtId="171" fontId="24" fillId="0" borderId="47" xfId="144" applyNumberFormat="1" applyFont="1" applyFill="1" applyBorder="1" applyAlignment="1" applyProtection="1">
      <alignment vertical="center" wrapText="1"/>
    </xf>
    <xf numFmtId="171" fontId="24" fillId="0" borderId="48" xfId="144" applyNumberFormat="1" applyFont="1" applyFill="1" applyBorder="1" applyAlignment="1" applyProtection="1">
      <alignment vertical="center" wrapText="1"/>
    </xf>
    <xf numFmtId="0" fontId="28" fillId="0" borderId="15" xfId="48" applyFont="1" applyFill="1" applyBorder="1" applyAlignment="1" applyProtection="1">
      <alignment horizontal="center" vertical="center" wrapText="1"/>
    </xf>
    <xf numFmtId="0" fontId="28" fillId="0" borderId="15" xfId="48" applyFont="1" applyFill="1" applyBorder="1" applyAlignment="1" applyProtection="1">
      <alignment vertical="top" wrapText="1"/>
    </xf>
    <xf numFmtId="171" fontId="28" fillId="0" borderId="47" xfId="144" applyNumberFormat="1" applyFont="1" applyFill="1" applyBorder="1" applyAlignment="1" applyProtection="1">
      <alignment vertical="center" wrapText="1"/>
    </xf>
    <xf numFmtId="171" fontId="28" fillId="0" borderId="48" xfId="144" applyNumberFormat="1" applyFont="1" applyFill="1" applyBorder="1" applyAlignment="1" applyProtection="1">
      <alignment vertical="center" wrapText="1"/>
    </xf>
    <xf numFmtId="0" fontId="23" fillId="0" borderId="15" xfId="48" applyFont="1" applyFill="1" applyBorder="1" applyAlignment="1" applyProtection="1">
      <alignment horizontal="center" vertical="center" wrapText="1"/>
    </xf>
    <xf numFmtId="0" fontId="23" fillId="0" borderId="15" xfId="48" applyFont="1" applyFill="1" applyBorder="1" applyAlignment="1" applyProtection="1">
      <alignment vertical="top" wrapText="1"/>
    </xf>
    <xf numFmtId="171" fontId="23" fillId="45" borderId="47" xfId="144" applyNumberFormat="1" applyFont="1" applyFill="1" applyBorder="1" applyAlignment="1" applyProtection="1">
      <alignment vertical="center" wrapText="1"/>
    </xf>
    <xf numFmtId="171" fontId="23" fillId="45" borderId="48" xfId="144" applyNumberFormat="1" applyFont="1" applyFill="1" applyBorder="1" applyAlignment="1" applyProtection="1">
      <alignment vertical="center" wrapText="1"/>
    </xf>
    <xf numFmtId="171" fontId="23" fillId="46" borderId="47" xfId="144" applyNumberFormat="1" applyFont="1" applyFill="1" applyBorder="1" applyAlignment="1" applyProtection="1">
      <alignment vertical="center" wrapText="1"/>
    </xf>
    <xf numFmtId="171" fontId="23" fillId="46" borderId="48" xfId="144" applyNumberFormat="1" applyFont="1" applyFill="1" applyBorder="1" applyAlignment="1" applyProtection="1">
      <alignment vertical="center" wrapText="1"/>
    </xf>
    <xf numFmtId="0" fontId="29" fillId="0" borderId="15" xfId="48" applyFont="1" applyFill="1" applyBorder="1" applyAlignment="1" applyProtection="1">
      <alignment horizontal="center" vertical="center" wrapText="1"/>
    </xf>
    <xf numFmtId="0" fontId="29" fillId="0" borderId="15" xfId="48" applyFont="1" applyFill="1" applyBorder="1" applyAlignment="1" applyProtection="1">
      <alignment vertical="top" wrapText="1"/>
    </xf>
    <xf numFmtId="171" fontId="29" fillId="0" borderId="47" xfId="144" applyNumberFormat="1" applyFont="1" applyFill="1" applyBorder="1" applyAlignment="1" applyProtection="1">
      <alignment vertical="center" wrapText="1"/>
    </xf>
    <xf numFmtId="171" fontId="29" fillId="0" borderId="48" xfId="144" applyNumberFormat="1" applyFont="1" applyFill="1" applyBorder="1" applyAlignment="1" applyProtection="1">
      <alignment vertical="center" wrapText="1"/>
    </xf>
    <xf numFmtId="0" fontId="23" fillId="0" borderId="15" xfId="48" applyFont="1" applyFill="1" applyBorder="1" applyAlignment="1" applyProtection="1">
      <alignment vertical="center" wrapText="1"/>
    </xf>
    <xf numFmtId="171" fontId="23" fillId="0" borderId="47" xfId="144" applyNumberFormat="1" applyFont="1" applyFill="1" applyBorder="1" applyAlignment="1" applyProtection="1">
      <alignment vertical="center" wrapText="1"/>
    </xf>
    <xf numFmtId="171" fontId="23" fillId="0" borderId="48" xfId="144" applyNumberFormat="1" applyFont="1" applyFill="1" applyBorder="1" applyAlignment="1" applyProtection="1">
      <alignment vertical="center" wrapText="1"/>
    </xf>
    <xf numFmtId="0" fontId="41" fillId="0" borderId="15" xfId="50" applyFont="1" applyFill="1" applyBorder="1" applyAlignment="1" applyProtection="1">
      <alignment horizontal="center" vertical="center"/>
    </xf>
    <xf numFmtId="0" fontId="23" fillId="0" borderId="49" xfId="50" applyFont="1" applyFill="1" applyBorder="1" applyAlignment="1" applyProtection="1">
      <alignment horizontal="center" vertical="center"/>
    </xf>
    <xf numFmtId="0" fontId="24" fillId="0" borderId="49" xfId="48" applyFont="1" applyFill="1" applyBorder="1" applyAlignment="1" applyProtection="1">
      <alignment horizontal="center" vertical="center" wrapText="1"/>
    </xf>
    <xf numFmtId="171" fontId="23" fillId="45" borderId="50" xfId="144" applyNumberFormat="1" applyFont="1" applyFill="1" applyBorder="1" applyAlignment="1" applyProtection="1">
      <alignment vertical="center" wrapText="1"/>
    </xf>
    <xf numFmtId="0" fontId="24" fillId="0" borderId="17" xfId="48" applyFont="1" applyFill="1" applyBorder="1" applyAlignment="1" applyProtection="1">
      <alignment horizontal="center" vertical="center" wrapText="1"/>
    </xf>
    <xf numFmtId="0" fontId="24" fillId="0" borderId="17" xfId="48" applyFont="1" applyFill="1" applyBorder="1" applyAlignment="1" applyProtection="1">
      <alignment vertical="top" wrapText="1"/>
    </xf>
    <xf numFmtId="171" fontId="23" fillId="45" borderId="51" xfId="144" applyNumberFormat="1" applyFont="1" applyFill="1" applyBorder="1" applyAlignment="1" applyProtection="1">
      <alignment vertical="center" wrapText="1"/>
    </xf>
    <xf numFmtId="171" fontId="23" fillId="45" borderId="52" xfId="144" applyNumberFormat="1" applyFont="1" applyFill="1" applyBorder="1" applyAlignment="1" applyProtection="1">
      <alignment vertical="center" wrapText="1"/>
    </xf>
    <xf numFmtId="169" fontId="27" fillId="43" borderId="0" xfId="142" applyNumberFormat="1" applyFont="1" applyFill="1" applyBorder="1" applyAlignment="1">
      <alignment horizontal="center" vertical="center"/>
    </xf>
    <xf numFmtId="0" fontId="23" fillId="0" borderId="0" xfId="142" applyFont="1" applyFill="1" applyAlignment="1">
      <alignment vertical="center"/>
    </xf>
    <xf numFmtId="0" fontId="24" fillId="43" borderId="13" xfId="50" applyFont="1" applyFill="1" applyBorder="1" applyAlignment="1" applyProtection="1">
      <alignment horizontal="center" vertical="center"/>
    </xf>
    <xf numFmtId="0" fontId="24" fillId="43" borderId="13" xfId="50" applyFont="1" applyFill="1" applyBorder="1" applyAlignment="1" applyProtection="1">
      <alignment horizontal="center" vertical="center" wrapText="1"/>
    </xf>
    <xf numFmtId="4" fontId="24" fillId="43" borderId="13" xfId="143" applyNumberFormat="1" applyFont="1" applyFill="1" applyBorder="1" applyAlignment="1">
      <alignment horizontal="center" vertical="center" wrapText="1"/>
    </xf>
    <xf numFmtId="0" fontId="24" fillId="43" borderId="17" xfId="50" applyFont="1" applyFill="1" applyBorder="1" applyAlignment="1" applyProtection="1">
      <alignment horizontal="center" vertical="center"/>
    </xf>
    <xf numFmtId="0" fontId="24" fillId="43" borderId="17" xfId="50" applyFont="1" applyFill="1" applyBorder="1" applyAlignment="1" applyProtection="1">
      <alignment horizontal="center" vertical="center" wrapText="1"/>
    </xf>
    <xf numFmtId="4" fontId="24" fillId="43" borderId="17" xfId="143" applyNumberFormat="1" applyFont="1" applyFill="1" applyBorder="1" applyAlignment="1">
      <alignment horizontal="center" vertical="center" wrapText="1"/>
    </xf>
    <xf numFmtId="0" fontId="23" fillId="43" borderId="53" xfId="50" applyFont="1" applyFill="1" applyBorder="1" applyAlignment="1">
      <alignment horizontal="center" vertical="center"/>
    </xf>
    <xf numFmtId="0" fontId="24" fillId="43" borderId="53" xfId="48" applyFont="1" applyFill="1" applyBorder="1" applyAlignment="1" applyProtection="1">
      <alignment horizontal="center" vertical="top" wrapText="1"/>
    </xf>
    <xf numFmtId="0" fontId="24" fillId="43" borderId="53" xfId="48" applyFont="1" applyFill="1" applyBorder="1" applyAlignment="1" applyProtection="1">
      <alignment horizontal="left" vertical="top" wrapText="1"/>
    </xf>
    <xf numFmtId="171" fontId="24" fillId="43" borderId="53" xfId="144" applyNumberFormat="1" applyFont="1" applyFill="1" applyBorder="1" applyAlignment="1" applyProtection="1">
      <alignment horizontal="center" vertical="center" wrapText="1"/>
    </xf>
    <xf numFmtId="0" fontId="23" fillId="43" borderId="15" xfId="50" applyFont="1" applyFill="1" applyBorder="1" applyAlignment="1">
      <alignment horizontal="center" vertical="center"/>
    </xf>
    <xf numFmtId="0" fontId="24" fillId="43" borderId="15" xfId="48" applyFont="1" applyFill="1" applyBorder="1" applyAlignment="1" applyProtection="1">
      <alignment horizontal="center" vertical="top" wrapText="1"/>
    </xf>
    <xf numFmtId="0" fontId="24" fillId="43" borderId="15" xfId="48" applyFont="1" applyFill="1" applyBorder="1" applyAlignment="1" applyProtection="1">
      <alignment horizontal="left" vertical="top" wrapText="1"/>
    </xf>
    <xf numFmtId="171" fontId="24" fillId="46" borderId="15" xfId="144" applyNumberFormat="1" applyFont="1" applyFill="1" applyBorder="1" applyAlignment="1" applyProtection="1">
      <alignment horizontal="center" vertical="center" wrapText="1"/>
    </xf>
    <xf numFmtId="171" fontId="24" fillId="43" borderId="15" xfId="144" applyNumberFormat="1" applyFont="1" applyFill="1" applyBorder="1" applyAlignment="1" applyProtection="1">
      <alignment horizontal="center" vertical="center" wrapText="1"/>
    </xf>
    <xf numFmtId="0" fontId="28" fillId="43" borderId="15" xfId="48" applyFont="1" applyFill="1" applyBorder="1" applyAlignment="1" applyProtection="1">
      <alignment horizontal="center" vertical="top" wrapText="1"/>
    </xf>
    <xf numFmtId="0" fontId="28" fillId="43" borderId="15" xfId="48" applyFont="1" applyFill="1" applyBorder="1" applyAlignment="1" applyProtection="1">
      <alignment horizontal="left" vertical="top" wrapText="1"/>
    </xf>
    <xf numFmtId="171" fontId="28" fillId="43" borderId="15" xfId="144" applyNumberFormat="1" applyFont="1" applyFill="1" applyBorder="1" applyAlignment="1" applyProtection="1">
      <alignment horizontal="center" vertical="center" wrapText="1"/>
    </xf>
    <xf numFmtId="0" fontId="23" fillId="43" borderId="15" xfId="48" applyFont="1" applyFill="1" applyBorder="1" applyAlignment="1" applyProtection="1">
      <alignment horizontal="center" vertical="top" wrapText="1"/>
    </xf>
    <xf numFmtId="0" fontId="23" fillId="43" borderId="15" xfId="48" applyFont="1" applyFill="1" applyBorder="1" applyAlignment="1" applyProtection="1">
      <alignment horizontal="left" vertical="top" wrapText="1"/>
    </xf>
    <xf numFmtId="0" fontId="23" fillId="43" borderId="15" xfId="50" applyFont="1" applyFill="1" applyBorder="1" applyAlignment="1" applyProtection="1">
      <alignment horizontal="center" vertical="center"/>
    </xf>
    <xf numFmtId="171" fontId="24" fillId="47" borderId="15" xfId="144" applyNumberFormat="1" applyFont="1" applyFill="1" applyBorder="1" applyAlignment="1" applyProtection="1">
      <alignment horizontal="center" vertical="center" wrapText="1"/>
    </xf>
    <xf numFmtId="0" fontId="24" fillId="43" borderId="15" xfId="48" applyFont="1" applyFill="1" applyBorder="1" applyAlignment="1" applyProtection="1">
      <alignment horizontal="left" vertical="center" wrapText="1"/>
    </xf>
    <xf numFmtId="0" fontId="28" fillId="43" borderId="15" xfId="48" applyFont="1" applyFill="1" applyBorder="1" applyAlignment="1" applyProtection="1">
      <alignment horizontal="center" vertical="center" wrapText="1"/>
    </xf>
    <xf numFmtId="0" fontId="28" fillId="43" borderId="15" xfId="48" applyFont="1" applyFill="1" applyBorder="1" applyAlignment="1" applyProtection="1">
      <alignment horizontal="left" vertical="center" wrapText="1"/>
    </xf>
    <xf numFmtId="171" fontId="23" fillId="43" borderId="15" xfId="144" applyNumberFormat="1" applyFont="1" applyFill="1" applyBorder="1" applyAlignment="1" applyProtection="1">
      <alignment horizontal="center" vertical="center" wrapText="1"/>
    </xf>
    <xf numFmtId="0" fontId="23" fillId="43" borderId="15" xfId="48" applyFont="1" applyFill="1" applyBorder="1" applyAlignment="1" applyProtection="1">
      <alignment horizontal="center" vertical="center" wrapText="1"/>
    </xf>
    <xf numFmtId="0" fontId="23" fillId="43" borderId="15" xfId="48" applyFont="1" applyFill="1" applyBorder="1" applyAlignment="1" applyProtection="1">
      <alignment horizontal="left" vertical="center" wrapText="1"/>
    </xf>
    <xf numFmtId="171" fontId="24" fillId="0" borderId="15" xfId="144" applyNumberFormat="1" applyFont="1" applyFill="1" applyBorder="1" applyAlignment="1" applyProtection="1">
      <alignment horizontal="center" vertical="center" wrapText="1"/>
    </xf>
    <xf numFmtId="0" fontId="23" fillId="43" borderId="17" xfId="50" applyFont="1" applyFill="1" applyBorder="1" applyAlignment="1" applyProtection="1">
      <alignment horizontal="center" vertical="center"/>
    </xf>
    <xf numFmtId="0" fontId="24" fillId="43" borderId="17" xfId="48" applyFont="1" applyFill="1" applyBorder="1" applyAlignment="1" applyProtection="1">
      <alignment horizontal="center" vertical="top" wrapText="1"/>
    </xf>
    <xf numFmtId="0" fontId="24" fillId="43" borderId="17" xfId="48" applyFont="1" applyFill="1" applyBorder="1" applyAlignment="1" applyProtection="1">
      <alignment horizontal="left" vertical="top" wrapText="1"/>
    </xf>
    <xf numFmtId="171" fontId="24" fillId="46" borderId="17" xfId="14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4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44" fillId="0" borderId="54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center" vertical="top"/>
    </xf>
    <xf numFmtId="172" fontId="46" fillId="46" borderId="18" xfId="138" applyNumberFormat="1" applyFont="1" applyFill="1" applyBorder="1" applyAlignment="1">
      <alignment vertical="center" wrapText="1"/>
    </xf>
    <xf numFmtId="172" fontId="46" fillId="46" borderId="24" xfId="138" applyNumberFormat="1" applyFont="1" applyFill="1" applyBorder="1" applyAlignment="1">
      <alignment vertical="center" wrapText="1"/>
    </xf>
    <xf numFmtId="49" fontId="46" fillId="41" borderId="36" xfId="138" applyNumberFormat="1" applyFont="1" applyFill="1" applyBorder="1" applyAlignment="1">
      <alignment horizontal="center" vertical="center" wrapText="1"/>
    </xf>
    <xf numFmtId="49" fontId="46" fillId="35" borderId="36" xfId="138" applyNumberFormat="1" applyFont="1" applyFill="1" applyBorder="1" applyAlignment="1">
      <alignment horizontal="center" vertical="center" wrapText="1"/>
    </xf>
    <xf numFmtId="49" fontId="46" fillId="42" borderId="36" xfId="138" applyNumberFormat="1" applyFont="1" applyFill="1" applyBorder="1" applyAlignment="1">
      <alignment horizontal="center" vertical="center" wrapText="1"/>
    </xf>
    <xf numFmtId="0" fontId="47" fillId="43" borderId="55" xfId="138" applyNumberFormat="1" applyFont="1" applyFill="1" applyBorder="1" applyAlignment="1">
      <alignment horizontal="right" wrapText="1"/>
    </xf>
    <xf numFmtId="0" fontId="48" fillId="43" borderId="56" xfId="138" applyNumberFormat="1" applyFont="1" applyFill="1" applyBorder="1" applyAlignment="1">
      <alignment horizontal="right" wrapText="1"/>
    </xf>
    <xf numFmtId="0" fontId="19" fillId="33" borderId="57" xfId="145" applyFont="1" applyFill="1" applyBorder="1" applyAlignment="1">
      <alignment vertical="center"/>
    </xf>
    <xf numFmtId="0" fontId="19" fillId="43" borderId="58" xfId="0" applyFont="1" applyFill="1" applyBorder="1" applyAlignment="1">
      <alignment horizontal="center" vertical="center"/>
    </xf>
    <xf numFmtId="172" fontId="48" fillId="43" borderId="59" xfId="138" applyNumberFormat="1" applyFont="1" applyFill="1" applyBorder="1" applyAlignment="1">
      <alignment horizontal="left" vertical="center" indent="1"/>
    </xf>
    <xf numFmtId="3" fontId="19" fillId="34" borderId="60" xfId="145" applyNumberFormat="1" applyFont="1" applyFill="1" applyBorder="1" applyAlignment="1">
      <alignment vertical="center"/>
    </xf>
    <xf numFmtId="0" fontId="19" fillId="43" borderId="61" xfId="0" applyFont="1" applyFill="1" applyBorder="1" applyAlignment="1">
      <alignment horizontal="center" vertical="center"/>
    </xf>
    <xf numFmtId="172" fontId="48" fillId="43" borderId="62" xfId="138" applyNumberFormat="1" applyFont="1" applyFill="1" applyBorder="1" applyAlignment="1">
      <alignment horizontal="left" vertical="center" indent="1"/>
    </xf>
    <xf numFmtId="0" fontId="49" fillId="43" borderId="63" xfId="0" applyFont="1" applyFill="1" applyBorder="1" applyAlignment="1">
      <alignment horizontal="center" vertical="center"/>
    </xf>
    <xf numFmtId="172" fontId="46" fillId="43" borderId="64" xfId="138" applyNumberFormat="1" applyFont="1" applyFill="1" applyBorder="1" applyAlignment="1">
      <alignment horizontal="left" vertical="center" indent="1"/>
    </xf>
    <xf numFmtId="3" fontId="19" fillId="43" borderId="36" xfId="145" applyNumberFormat="1" applyFont="1" applyFill="1" applyBorder="1" applyAlignment="1">
      <alignment vertical="center"/>
    </xf>
    <xf numFmtId="0" fontId="19" fillId="43" borderId="55" xfId="0" applyFont="1" applyFill="1" applyBorder="1" applyAlignment="1">
      <alignment horizontal="center" vertical="center"/>
    </xf>
    <xf numFmtId="172" fontId="48" fillId="43" borderId="56" xfId="138" applyNumberFormat="1" applyFont="1" applyFill="1" applyBorder="1" applyAlignment="1">
      <alignment horizontal="left" vertical="center" indent="1"/>
    </xf>
    <xf numFmtId="3" fontId="19" fillId="43" borderId="60" xfId="145" applyNumberFormat="1" applyFont="1" applyFill="1" applyBorder="1" applyAlignment="1">
      <alignment vertical="center"/>
    </xf>
    <xf numFmtId="0" fontId="50" fillId="43" borderId="58" xfId="0" applyFont="1" applyFill="1" applyBorder="1" applyAlignment="1">
      <alignment horizontal="center" vertical="center"/>
    </xf>
    <xf numFmtId="3" fontId="19" fillId="43" borderId="65" xfId="145" applyNumberFormat="1" applyFont="1" applyFill="1" applyBorder="1" applyAlignment="1">
      <alignment vertical="center"/>
    </xf>
    <xf numFmtId="0" fontId="50" fillId="43" borderId="61" xfId="0" applyFont="1" applyFill="1" applyBorder="1" applyAlignment="1">
      <alignment horizontal="center" vertical="center"/>
    </xf>
    <xf numFmtId="0" fontId="51" fillId="46" borderId="66" xfId="0" applyFont="1" applyFill="1" applyBorder="1" applyAlignment="1">
      <alignment horizontal="center" vertical="center"/>
    </xf>
    <xf numFmtId="172" fontId="52" fillId="46" borderId="67" xfId="138" applyNumberFormat="1" applyFont="1" applyFill="1" applyBorder="1" applyAlignment="1">
      <alignment vertical="center"/>
    </xf>
    <xf numFmtId="172" fontId="52" fillId="46" borderId="36" xfId="138" applyNumberFormat="1" applyFont="1" applyFill="1" applyBorder="1" applyAlignment="1">
      <alignment vertical="center"/>
    </xf>
    <xf numFmtId="0" fontId="50" fillId="43" borderId="55" xfId="0" applyFont="1" applyFill="1" applyBorder="1" applyAlignment="1">
      <alignment horizontal="center" vertical="center"/>
    </xf>
    <xf numFmtId="172" fontId="46" fillId="43" borderId="56" xfId="138" applyNumberFormat="1" applyFont="1" applyFill="1" applyBorder="1" applyAlignment="1">
      <alignment vertical="center"/>
    </xf>
    <xf numFmtId="172" fontId="46" fillId="43" borderId="57" xfId="138" applyNumberFormat="1" applyFont="1" applyFill="1" applyBorder="1" applyAlignment="1">
      <alignment vertical="center"/>
    </xf>
    <xf numFmtId="0" fontId="0" fillId="48" borderId="0" xfId="0" applyFill="1"/>
    <xf numFmtId="3" fontId="19" fillId="41" borderId="60" xfId="145" applyNumberFormat="1" applyFont="1" applyFill="1" applyBorder="1" applyAlignment="1">
      <alignment vertical="center"/>
    </xf>
    <xf numFmtId="172" fontId="46" fillId="43" borderId="59" xfId="138" applyNumberFormat="1" applyFont="1" applyFill="1" applyBorder="1" applyAlignment="1">
      <alignment vertical="center"/>
    </xf>
    <xf numFmtId="172" fontId="46" fillId="43" borderId="60" xfId="138" applyNumberFormat="1" applyFont="1" applyFill="1" applyBorder="1" applyAlignment="1">
      <alignment vertical="center"/>
    </xf>
    <xf numFmtId="3" fontId="19" fillId="34" borderId="36" xfId="145" applyNumberFormat="1" applyFont="1" applyFill="1" applyBorder="1" applyAlignment="1">
      <alignment vertical="center"/>
    </xf>
    <xf numFmtId="3" fontId="19" fillId="43" borderId="35" xfId="145" applyNumberFormat="1" applyFont="1" applyFill="1" applyBorder="1" applyAlignment="1">
      <alignment vertical="center"/>
    </xf>
    <xf numFmtId="172" fontId="48" fillId="43" borderId="59" xfId="138" applyNumberFormat="1" applyFont="1" applyFill="1" applyBorder="1" applyAlignment="1">
      <alignment horizontal="left" vertical="center" indent="2"/>
    </xf>
    <xf numFmtId="3" fontId="19" fillId="41" borderId="36" xfId="145" applyNumberFormat="1" applyFont="1" applyFill="1" applyBorder="1" applyAlignment="1">
      <alignment vertical="center"/>
    </xf>
    <xf numFmtId="0" fontId="53" fillId="0" borderId="0" xfId="0" applyFont="1"/>
  </cellXfs>
  <cellStyles count="146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Comma [0]_bilancio 2003 al 09_08_2004" xfId="41"/>
    <cellStyle name="Comma [0]_Marilù (v.0.5) 2" xfId="140"/>
    <cellStyle name="Comma 2" xfId="42"/>
    <cellStyle name="Input" xfId="9" builtinId="20" customBuiltin="1"/>
    <cellStyle name="Migliaia" xfId="138" builtinId="3"/>
    <cellStyle name="Migliaia (0)_Prospetti Budget Chieti" xfId="43"/>
    <cellStyle name="Migliaia [0] 2" xfId="44"/>
    <cellStyle name="Migliaia [0]_Asl 6_Raccordo MONISANIT al 31 dicembre 2007 (v. FINALE del 30.05.2008) 2" xfId="141"/>
    <cellStyle name="Migliaia [0]_Mattone CE_Budget 2008 (v. 0.5 del 12.02.2008)" xfId="143"/>
    <cellStyle name="Migliaia [0]_Mattone CE_Budget 2008 (v. 0.5 del 12.02.2008) 2" xfId="45"/>
    <cellStyle name="Migliaia_Mattone CE_Budget 2008 (v. 0.5 del 12.02.2008)" xfId="144"/>
    <cellStyle name="Migliaia_Mattone CE_Budget 2008 (v. 0.5 del 12.02.2008) 2" xfId="46"/>
    <cellStyle name="Migliaia_Mattone CE_Budget 2008 (v. 0.5 del 12.02.2008) 2 2" xfId="47"/>
    <cellStyle name="Neutrale" xfId="8" builtinId="28" customBuiltin="1"/>
    <cellStyle name="Normal 2" xfId="48"/>
    <cellStyle name="Normal_allegati e confronti" xfId="49"/>
    <cellStyle name="Normal_Sheet1 2" xfId="50"/>
    <cellStyle name="Normale" xfId="0" builtinId="0"/>
    <cellStyle name="Normale 2 2" xfId="51"/>
    <cellStyle name="Normale 3" xfId="52"/>
    <cellStyle name="Normale 3 2" xfId="53"/>
    <cellStyle name="Normale 4 2" xfId="54"/>
    <cellStyle name="Normale_Asl 6_Raccordo MONISANIT al 31 dicembre 2007 (v. FINALE del 30.05.2008) 2" xfId="139"/>
    <cellStyle name="Normale_Mattone CE_Budget 2008 (v. 0.5 del 12.02.2008) 2" xfId="142"/>
    <cellStyle name="Normale_riclssifica" xfId="145"/>
    <cellStyle name="Nota 10" xfId="55"/>
    <cellStyle name="Nota 11" xfId="56"/>
    <cellStyle name="Nota 12" xfId="57"/>
    <cellStyle name="Nota 12 2" xfId="58"/>
    <cellStyle name="Nota 13" xfId="59"/>
    <cellStyle name="Nota 13 2" xfId="60"/>
    <cellStyle name="Nota 14" xfId="61"/>
    <cellStyle name="Nota 14 2" xfId="62"/>
    <cellStyle name="Nota 15" xfId="63"/>
    <cellStyle name="Nota 15 2" xfId="64"/>
    <cellStyle name="Nota 16" xfId="65"/>
    <cellStyle name="Nota 16 2" xfId="66"/>
    <cellStyle name="Nota 17" xfId="67"/>
    <cellStyle name="Nota 17 2" xfId="68"/>
    <cellStyle name="Nota 18" xfId="69"/>
    <cellStyle name="Nota 18 2" xfId="70"/>
    <cellStyle name="Nota 19" xfId="71"/>
    <cellStyle name="Nota 19 2" xfId="72"/>
    <cellStyle name="Nota 2" xfId="73"/>
    <cellStyle name="Nota 20" xfId="74"/>
    <cellStyle name="Nota 20 2" xfId="75"/>
    <cellStyle name="Nota 21" xfId="76"/>
    <cellStyle name="Nota 21 2" xfId="77"/>
    <cellStyle name="Nota 22" xfId="78"/>
    <cellStyle name="Nota 22 2" xfId="79"/>
    <cellStyle name="Nota 23" xfId="80"/>
    <cellStyle name="Nota 23 2" xfId="81"/>
    <cellStyle name="Nota 24" xfId="82"/>
    <cellStyle name="Nota 24 2" xfId="83"/>
    <cellStyle name="Nota 25" xfId="84"/>
    <cellStyle name="Nota 25 2" xfId="85"/>
    <cellStyle name="Nota 26" xfId="86"/>
    <cellStyle name="Nota 26 2" xfId="87"/>
    <cellStyle name="Nota 27" xfId="88"/>
    <cellStyle name="Nota 27 2" xfId="89"/>
    <cellStyle name="Nota 28" xfId="90"/>
    <cellStyle name="Nota 28 2" xfId="91"/>
    <cellStyle name="Nota 29" xfId="92"/>
    <cellStyle name="Nota 29 2" xfId="93"/>
    <cellStyle name="Nota 3" xfId="94"/>
    <cellStyle name="Nota 30" xfId="95"/>
    <cellStyle name="Nota 30 2" xfId="96"/>
    <cellStyle name="Nota 31" xfId="97"/>
    <cellStyle name="Nota 31 2" xfId="98"/>
    <cellStyle name="Nota 32" xfId="99"/>
    <cellStyle name="Nota 32 2" xfId="100"/>
    <cellStyle name="Nota 33" xfId="101"/>
    <cellStyle name="Nota 33 2" xfId="102"/>
    <cellStyle name="Nota 34" xfId="103"/>
    <cellStyle name="Nota 34 2" xfId="104"/>
    <cellStyle name="Nota 35" xfId="105"/>
    <cellStyle name="Nota 35 2" xfId="106"/>
    <cellStyle name="Nota 36" xfId="107"/>
    <cellStyle name="Nota 36 2" xfId="108"/>
    <cellStyle name="Nota 37" xfId="109"/>
    <cellStyle name="Nota 37 2" xfId="110"/>
    <cellStyle name="Nota 38" xfId="111"/>
    <cellStyle name="Nota 38 2" xfId="112"/>
    <cellStyle name="Nota 39" xfId="113"/>
    <cellStyle name="Nota 39 2" xfId="114"/>
    <cellStyle name="Nota 4" xfId="115"/>
    <cellStyle name="Nota 40" xfId="116"/>
    <cellStyle name="Nota 40 2" xfId="117"/>
    <cellStyle name="Nota 41" xfId="118"/>
    <cellStyle name="Nota 41 2" xfId="119"/>
    <cellStyle name="Nota 42" xfId="120"/>
    <cellStyle name="Nota 42 2" xfId="121"/>
    <cellStyle name="Nota 43" xfId="122"/>
    <cellStyle name="Nota 43 2" xfId="123"/>
    <cellStyle name="Nota 44" xfId="124"/>
    <cellStyle name="Nota 44 2" xfId="125"/>
    <cellStyle name="Nota 45" xfId="126"/>
    <cellStyle name="Nota 45 2" xfId="127"/>
    <cellStyle name="Nota 46" xfId="128"/>
    <cellStyle name="Nota 46 2" xfId="129"/>
    <cellStyle name="Nota 5" xfId="130"/>
    <cellStyle name="Nota 6" xfId="131"/>
    <cellStyle name="Nota 7" xfId="132"/>
    <cellStyle name="Nota 8" xfId="133"/>
    <cellStyle name="Nota 9" xfId="134"/>
    <cellStyle name="Output" xfId="10" builtinId="21" customBuiltin="1"/>
    <cellStyle name="Percent 2" xfId="135"/>
    <cellStyle name="Percent 3" xfId="136"/>
    <cellStyle name="Testo avviso" xfId="14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  <cellStyle name="Valuta (0)_Prospetti Budget Chieti" xfId="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maso.iantomasi/Desktop/condivisione/Bilanci/Bilanci%20d'esercizio/Bilancio%2031-12-2019/Riapertura%20Consuntivo/Consuntivo%202019%20def%20per%20riapertura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CE"/>
      <sheetName val="PdC CE"/>
      <sheetName val="CE NEW"/>
      <sheetName val="Ric CE NEW"/>
      <sheetName val="pivot SP"/>
      <sheetName val="PdC SP"/>
      <sheetName val="SP Attivo"/>
      <sheetName val="SP Passivo"/>
      <sheetName val="Ric SP Attivo"/>
      <sheetName val="Ric SP Passivo"/>
      <sheetName val="POA"/>
      <sheetName val="BdV 2019"/>
      <sheetName val="BdV2018"/>
      <sheetName val="RiconciliazioneSP"/>
      <sheetName val="Foglio2"/>
      <sheetName val="RiconciliazioneCE"/>
      <sheetName val="rend finanziario"/>
      <sheetName val="Foglio1"/>
    </sheetNames>
    <sheetDataSet>
      <sheetData sheetId="0"/>
      <sheetData sheetId="1"/>
      <sheetData sheetId="2">
        <row r="2">
          <cell r="B2" t="str">
            <v>POA</v>
          </cell>
          <cell r="AA2" t="str">
            <v>Consuntivo 2019 
- € -</v>
          </cell>
        </row>
        <row r="4">
          <cell r="AA4">
            <v>728776908.81999993</v>
          </cell>
        </row>
        <row r="5">
          <cell r="AA5">
            <v>727801597.86999989</v>
          </cell>
        </row>
        <row r="6">
          <cell r="AA6">
            <v>713455431.5999999</v>
          </cell>
        </row>
        <row r="7">
          <cell r="B7" t="str">
            <v>A1.1</v>
          </cell>
          <cell r="AA7">
            <v>711860715.93999994</v>
          </cell>
        </row>
        <row r="8">
          <cell r="B8" t="str">
            <v>A1.1</v>
          </cell>
          <cell r="AA8">
            <v>1594715.66</v>
          </cell>
        </row>
        <row r="9">
          <cell r="AA9">
            <v>0</v>
          </cell>
        </row>
        <row r="10">
          <cell r="B10" t="str">
            <v>A1.1</v>
          </cell>
          <cell r="AA10">
            <v>0</v>
          </cell>
        </row>
        <row r="11">
          <cell r="B11" t="str">
            <v>A1.1</v>
          </cell>
          <cell r="AA11">
            <v>0</v>
          </cell>
        </row>
        <row r="12">
          <cell r="B12" t="str">
            <v>A1.1</v>
          </cell>
          <cell r="AA12">
            <v>0</v>
          </cell>
        </row>
        <row r="13">
          <cell r="B13" t="str">
            <v>A1.2</v>
          </cell>
          <cell r="AA13">
            <v>14346166.27</v>
          </cell>
        </row>
        <row r="14">
          <cell r="AA14">
            <v>965310.95000000019</v>
          </cell>
        </row>
        <row r="15">
          <cell r="AA15">
            <v>965310.95000000019</v>
          </cell>
        </row>
        <row r="16">
          <cell r="B16" t="str">
            <v>A3.1b</v>
          </cell>
          <cell r="AA16">
            <v>880932.95000000019</v>
          </cell>
        </row>
        <row r="17">
          <cell r="B17" t="str">
            <v>H</v>
          </cell>
          <cell r="AA17">
            <v>0</v>
          </cell>
        </row>
        <row r="18">
          <cell r="B18" t="str">
            <v>A3.1b</v>
          </cell>
          <cell r="AA18">
            <v>0</v>
          </cell>
        </row>
        <row r="19">
          <cell r="B19" t="str">
            <v>A3.1b</v>
          </cell>
          <cell r="AA19">
            <v>84378</v>
          </cell>
        </row>
        <row r="20">
          <cell r="AA20">
            <v>0</v>
          </cell>
        </row>
        <row r="21">
          <cell r="B21" t="str">
            <v>A2.5a</v>
          </cell>
          <cell r="AA21">
            <v>0</v>
          </cell>
        </row>
        <row r="22">
          <cell r="B22" t="str">
            <v>A2.5a</v>
          </cell>
          <cell r="AA22">
            <v>0</v>
          </cell>
        </row>
        <row r="23">
          <cell r="AA23">
            <v>0</v>
          </cell>
        </row>
        <row r="24">
          <cell r="B24" t="str">
            <v>A3.1c</v>
          </cell>
          <cell r="AA24">
            <v>0</v>
          </cell>
        </row>
        <row r="25">
          <cell r="B25" t="str">
            <v>A3.1c</v>
          </cell>
          <cell r="AA25">
            <v>0</v>
          </cell>
        </row>
        <row r="26">
          <cell r="B26" t="str">
            <v>A3.1c</v>
          </cell>
          <cell r="AA26">
            <v>0</v>
          </cell>
        </row>
        <row r="27">
          <cell r="B27" t="str">
            <v>A3.1c</v>
          </cell>
          <cell r="AA27">
            <v>0</v>
          </cell>
        </row>
        <row r="28">
          <cell r="B28" t="str">
            <v>A3.1c</v>
          </cell>
          <cell r="AA28">
            <v>0</v>
          </cell>
        </row>
        <row r="29">
          <cell r="AA29">
            <v>10000</v>
          </cell>
        </row>
        <row r="30">
          <cell r="B30" t="str">
            <v>A3.1a</v>
          </cell>
          <cell r="AA30">
            <v>0</v>
          </cell>
        </row>
        <row r="31">
          <cell r="B31" t="str">
            <v>A3.1a</v>
          </cell>
          <cell r="AA31">
            <v>0</v>
          </cell>
        </row>
        <row r="32">
          <cell r="B32" t="str">
            <v>A3.1b</v>
          </cell>
          <cell r="AA32">
            <v>0</v>
          </cell>
        </row>
        <row r="33">
          <cell r="B33" t="str">
            <v>A3.3</v>
          </cell>
          <cell r="AA33">
            <v>10000</v>
          </cell>
        </row>
        <row r="34">
          <cell r="B34" t="str">
            <v>A3.3</v>
          </cell>
          <cell r="AA34">
            <v>0</v>
          </cell>
        </row>
        <row r="35">
          <cell r="AA35">
            <v>-6093307.5999999996</v>
          </cell>
        </row>
        <row r="36">
          <cell r="B36" t="str">
            <v>A5.1</v>
          </cell>
          <cell r="AA36">
            <v>-6093307.5999999996</v>
          </cell>
        </row>
        <row r="37">
          <cell r="B37" t="str">
            <v>A5.2</v>
          </cell>
          <cell r="AA37">
            <v>0</v>
          </cell>
        </row>
        <row r="38">
          <cell r="AA38">
            <v>19677823.850000001</v>
          </cell>
        </row>
        <row r="39">
          <cell r="B39" t="str">
            <v>A6.1</v>
          </cell>
          <cell r="AA39">
            <v>0</v>
          </cell>
        </row>
        <row r="40">
          <cell r="B40" t="str">
            <v>A6.1</v>
          </cell>
          <cell r="AA40">
            <v>19674248.850000001</v>
          </cell>
        </row>
        <row r="41">
          <cell r="B41" t="str">
            <v>A6.1</v>
          </cell>
          <cell r="AA41">
            <v>3575</v>
          </cell>
        </row>
        <row r="42">
          <cell r="B42" t="str">
            <v>A6.1</v>
          </cell>
          <cell r="AA42">
            <v>0</v>
          </cell>
        </row>
        <row r="43">
          <cell r="B43" t="str">
            <v>A6.1</v>
          </cell>
          <cell r="AA43">
            <v>0</v>
          </cell>
        </row>
        <row r="44">
          <cell r="AA44">
            <v>83611541.88000001</v>
          </cell>
        </row>
        <row r="45">
          <cell r="AA45">
            <v>75553103.810000002</v>
          </cell>
        </row>
        <row r="46">
          <cell r="AA46">
            <v>52230857.810000002</v>
          </cell>
        </row>
        <row r="47">
          <cell r="B47" t="str">
            <v>A2.1a</v>
          </cell>
          <cell r="AA47">
            <v>27316871.75</v>
          </cell>
        </row>
        <row r="48">
          <cell r="B48" t="str">
            <v>A2.1a</v>
          </cell>
          <cell r="AA48">
            <v>9341973.6799999997</v>
          </cell>
        </row>
        <row r="49">
          <cell r="B49" t="str">
            <v>A2.1a</v>
          </cell>
          <cell r="AA49">
            <v>0</v>
          </cell>
        </row>
        <row r="50">
          <cell r="B50" t="str">
            <v>A2.2a</v>
          </cell>
          <cell r="AA50">
            <v>1624612.38</v>
          </cell>
        </row>
        <row r="51">
          <cell r="B51" t="str">
            <v>A2.1a</v>
          </cell>
          <cell r="AA51">
            <v>6712973.4500000002</v>
          </cell>
        </row>
        <row r="52">
          <cell r="B52" t="str">
            <v>A2.1a</v>
          </cell>
          <cell r="AA52">
            <v>38778.93</v>
          </cell>
        </row>
        <row r="53">
          <cell r="B53" t="str">
            <v>A2.1a</v>
          </cell>
          <cell r="AA53">
            <v>1029705.95</v>
          </cell>
        </row>
        <row r="54">
          <cell r="B54" t="str">
            <v>A2.1a</v>
          </cell>
          <cell r="AA54">
            <v>0</v>
          </cell>
        </row>
        <row r="55">
          <cell r="B55" t="str">
            <v>A2.1a</v>
          </cell>
          <cell r="AA55">
            <v>98506.98</v>
          </cell>
        </row>
        <row r="56">
          <cell r="B56" t="str">
            <v>A2.1a</v>
          </cell>
          <cell r="AA56">
            <v>0</v>
          </cell>
        </row>
        <row r="57">
          <cell r="B57" t="str">
            <v>A2.1a</v>
          </cell>
          <cell r="AA57">
            <v>0</v>
          </cell>
        </row>
        <row r="58">
          <cell r="B58" t="str">
            <v>A2.1a</v>
          </cell>
          <cell r="AA58">
            <v>0</v>
          </cell>
        </row>
        <row r="59">
          <cell r="B59" t="str">
            <v>A2.1a</v>
          </cell>
          <cell r="AA59">
            <v>0</v>
          </cell>
        </row>
        <row r="60">
          <cell r="B60" t="str">
            <v>A2.1a</v>
          </cell>
          <cell r="AA60">
            <v>0</v>
          </cell>
        </row>
        <row r="61">
          <cell r="B61" t="str">
            <v>A2.2a</v>
          </cell>
          <cell r="AA61">
            <v>6067434.6900000004</v>
          </cell>
        </row>
        <row r="62">
          <cell r="B62" t="str">
            <v>A3.3</v>
          </cell>
          <cell r="AA62">
            <v>410411.92</v>
          </cell>
        </row>
        <row r="63">
          <cell r="AA63">
            <v>22911834.079999998</v>
          </cell>
        </row>
        <row r="64">
          <cell r="B64" t="str">
            <v>A2.3a</v>
          </cell>
          <cell r="AA64">
            <v>10684308.619999999</v>
          </cell>
        </row>
        <row r="65">
          <cell r="B65" t="str">
            <v>A2.3a</v>
          </cell>
          <cell r="AA65">
            <v>4293880.7</v>
          </cell>
        </row>
        <row r="66">
          <cell r="B66" t="str">
            <v>A2.3a</v>
          </cell>
          <cell r="AA66">
            <v>0</v>
          </cell>
        </row>
        <row r="67">
          <cell r="B67" t="str">
            <v>A2.4a</v>
          </cell>
          <cell r="AA67">
            <v>0</v>
          </cell>
        </row>
        <row r="68">
          <cell r="B68" t="str">
            <v>A2.3a</v>
          </cell>
          <cell r="AA68">
            <v>2206590.48</v>
          </cell>
        </row>
        <row r="69">
          <cell r="B69" t="str">
            <v>A2.3a</v>
          </cell>
          <cell r="AA69">
            <v>69110.2</v>
          </cell>
        </row>
        <row r="70">
          <cell r="B70" t="str">
            <v>A2.3a</v>
          </cell>
          <cell r="AA70">
            <v>1777623.4</v>
          </cell>
        </row>
        <row r="71">
          <cell r="B71" t="str">
            <v>A2.3a</v>
          </cell>
          <cell r="AA71">
            <v>0</v>
          </cell>
        </row>
        <row r="72">
          <cell r="B72" t="str">
            <v>A2.3a</v>
          </cell>
          <cell r="AA72">
            <v>495042.49</v>
          </cell>
        </row>
        <row r="73">
          <cell r="B73" t="str">
            <v>A2.4a</v>
          </cell>
          <cell r="AA73">
            <v>0</v>
          </cell>
        </row>
        <row r="74">
          <cell r="B74" t="str">
            <v>A2.4a</v>
          </cell>
          <cell r="AA74">
            <v>0</v>
          </cell>
        </row>
        <row r="75">
          <cell r="B75" t="str">
            <v>A2.3a</v>
          </cell>
          <cell r="AA75">
            <v>59112.43</v>
          </cell>
        </row>
        <row r="76">
          <cell r="B76" t="str">
            <v>A2.3a</v>
          </cell>
          <cell r="AA76">
            <v>0</v>
          </cell>
        </row>
        <row r="77">
          <cell r="B77" t="str">
            <v>A2.3a</v>
          </cell>
          <cell r="AA77">
            <v>0</v>
          </cell>
        </row>
        <row r="78">
          <cell r="AA78">
            <v>0</v>
          </cell>
        </row>
        <row r="79">
          <cell r="B79" t="str">
            <v>A2.4a</v>
          </cell>
          <cell r="AA79">
            <v>0</v>
          </cell>
        </row>
        <row r="80">
          <cell r="B80" t="str">
            <v>A2.4a</v>
          </cell>
          <cell r="AA80">
            <v>0</v>
          </cell>
        </row>
        <row r="81">
          <cell r="B81" t="str">
            <v>A2.4a</v>
          </cell>
          <cell r="AA81">
            <v>3326165.76</v>
          </cell>
        </row>
        <row r="82">
          <cell r="B82" t="str">
            <v>A2.4a</v>
          </cell>
          <cell r="AA82">
            <v>0</v>
          </cell>
        </row>
        <row r="83">
          <cell r="B83" t="str">
            <v>A2.4a</v>
          </cell>
          <cell r="AA83">
            <v>0</v>
          </cell>
        </row>
        <row r="84">
          <cell r="AA84">
            <v>1572723.34</v>
          </cell>
        </row>
        <row r="85">
          <cell r="B85" t="str">
            <v>A2.3a</v>
          </cell>
          <cell r="AA85">
            <v>1395414.85</v>
          </cell>
        </row>
        <row r="86">
          <cell r="B86" t="str">
            <v>A2.3a</v>
          </cell>
          <cell r="AA86">
            <v>177308.49</v>
          </cell>
        </row>
        <row r="87">
          <cell r="B87" t="str">
            <v>A2.3a</v>
          </cell>
          <cell r="AA87">
            <v>0</v>
          </cell>
        </row>
        <row r="88">
          <cell r="B88" t="str">
            <v>A2.3a</v>
          </cell>
          <cell r="AA88">
            <v>0</v>
          </cell>
        </row>
        <row r="89">
          <cell r="B89" t="str">
            <v>A2.3a</v>
          </cell>
          <cell r="AA89">
            <v>0</v>
          </cell>
        </row>
        <row r="90">
          <cell r="B90" t="str">
            <v>A3.3</v>
          </cell>
          <cell r="AA90">
            <v>2802075.79</v>
          </cell>
        </row>
        <row r="91">
          <cell r="AA91">
            <v>3683638.94</v>
          </cell>
        </row>
        <row r="92">
          <cell r="B92" t="str">
            <v>A4.1</v>
          </cell>
          <cell r="AA92">
            <v>3204212.98</v>
          </cell>
        </row>
        <row r="93">
          <cell r="B93" t="str">
            <v>A4.1</v>
          </cell>
          <cell r="AA93">
            <v>206851.51</v>
          </cell>
        </row>
        <row r="94">
          <cell r="B94" t="str">
            <v>A4.1</v>
          </cell>
          <cell r="AA94">
            <v>0</v>
          </cell>
        </row>
        <row r="95">
          <cell r="B95" t="str">
            <v>A4.1</v>
          </cell>
          <cell r="AA95">
            <v>0</v>
          </cell>
        </row>
        <row r="96">
          <cell r="B96" t="str">
            <v>A2.5a</v>
          </cell>
          <cell r="AA96">
            <v>0</v>
          </cell>
        </row>
        <row r="97">
          <cell r="B97" t="str">
            <v>A4.1</v>
          </cell>
          <cell r="AA97">
            <v>265811.17</v>
          </cell>
        </row>
        <row r="98">
          <cell r="B98" t="str">
            <v>A2.5a</v>
          </cell>
          <cell r="AA98">
            <v>6763.28</v>
          </cell>
        </row>
        <row r="99">
          <cell r="AA99">
            <v>7339873.1500000004</v>
          </cell>
        </row>
        <row r="100">
          <cell r="B100" t="str">
            <v>A3.3</v>
          </cell>
          <cell r="AA100">
            <v>291884.24</v>
          </cell>
        </row>
        <row r="101">
          <cell r="AA101">
            <v>1019.8399999999999</v>
          </cell>
        </row>
        <row r="102">
          <cell r="B102" t="str">
            <v>A3.3</v>
          </cell>
          <cell r="AA102">
            <v>1019.8399999999999</v>
          </cell>
        </row>
        <row r="103">
          <cell r="B103" t="str">
            <v>A3.3</v>
          </cell>
          <cell r="AA103">
            <v>0</v>
          </cell>
        </row>
        <row r="104">
          <cell r="AA104">
            <v>70151.88</v>
          </cell>
        </row>
        <row r="105">
          <cell r="B105" t="str">
            <v>A2.5a</v>
          </cell>
          <cell r="AA105">
            <v>0</v>
          </cell>
        </row>
        <row r="106">
          <cell r="B106" t="str">
            <v>A2.5a</v>
          </cell>
          <cell r="AA106">
            <v>0</v>
          </cell>
        </row>
        <row r="107">
          <cell r="B107" t="str">
            <v>A2.5a</v>
          </cell>
          <cell r="AA107">
            <v>70151.88</v>
          </cell>
        </row>
        <row r="108">
          <cell r="B108" t="str">
            <v>A2.5a</v>
          </cell>
          <cell r="AA108">
            <v>0</v>
          </cell>
        </row>
        <row r="109">
          <cell r="AA109">
            <v>287800.10000000003</v>
          </cell>
        </row>
        <row r="110">
          <cell r="B110" t="str">
            <v>A3.3</v>
          </cell>
          <cell r="AA110">
            <v>266667.08</v>
          </cell>
        </row>
        <row r="111">
          <cell r="B111" t="str">
            <v>A3.3</v>
          </cell>
          <cell r="AA111">
            <v>0</v>
          </cell>
        </row>
        <row r="112">
          <cell r="B112" t="str">
            <v>A3.3</v>
          </cell>
          <cell r="AA112">
            <v>21133.02</v>
          </cell>
        </row>
        <row r="113">
          <cell r="AA113">
            <v>6689017.0899999999</v>
          </cell>
        </row>
        <row r="114">
          <cell r="AA114">
            <v>2966907.98</v>
          </cell>
        </row>
        <row r="115">
          <cell r="B115" t="str">
            <v>A3.3</v>
          </cell>
          <cell r="AA115">
            <v>0</v>
          </cell>
        </row>
        <row r="116">
          <cell r="B116" t="str">
            <v>A3.3</v>
          </cell>
          <cell r="AA116">
            <v>0</v>
          </cell>
        </row>
        <row r="117">
          <cell r="B117" t="str">
            <v>A3.3</v>
          </cell>
          <cell r="AA117">
            <v>2966907.98</v>
          </cell>
        </row>
        <row r="118">
          <cell r="B118" t="str">
            <v>A3.3</v>
          </cell>
          <cell r="AA118">
            <v>0</v>
          </cell>
        </row>
        <row r="119">
          <cell r="B119" t="str">
            <v>A3.3</v>
          </cell>
          <cell r="AA119">
            <v>3722109.1100000003</v>
          </cell>
        </row>
        <row r="120">
          <cell r="AA120">
            <v>10760107.51</v>
          </cell>
        </row>
        <row r="121">
          <cell r="B121" t="str">
            <v>A3.2</v>
          </cell>
          <cell r="AA121">
            <v>10390023.85</v>
          </cell>
        </row>
        <row r="122">
          <cell r="B122" t="str">
            <v>A3.2</v>
          </cell>
          <cell r="AA122">
            <v>274073.66000000003</v>
          </cell>
        </row>
        <row r="123">
          <cell r="B123" t="str">
            <v>A3.2</v>
          </cell>
          <cell r="AA123">
            <v>96010</v>
          </cell>
        </row>
        <row r="124">
          <cell r="AA124">
            <v>14701165.939999999</v>
          </cell>
        </row>
        <row r="125">
          <cell r="B125" t="str">
            <v>B4.1</v>
          </cell>
          <cell r="AA125">
            <v>0</v>
          </cell>
        </row>
        <row r="126">
          <cell r="B126" t="str">
            <v>B4.1</v>
          </cell>
          <cell r="AA126">
            <v>4262591.49</v>
          </cell>
        </row>
        <row r="127">
          <cell r="B127" t="str">
            <v>B4.1</v>
          </cell>
          <cell r="AA127">
            <v>4960665.62</v>
          </cell>
        </row>
        <row r="128">
          <cell r="B128" t="str">
            <v>B4.1</v>
          </cell>
          <cell r="AA128">
            <v>5477908.8300000001</v>
          </cell>
        </row>
        <row r="129">
          <cell r="B129" t="str">
            <v>B4.1</v>
          </cell>
          <cell r="AA129">
            <v>0</v>
          </cell>
        </row>
        <row r="130">
          <cell r="B130" t="str">
            <v>B4.1</v>
          </cell>
          <cell r="AA130">
            <v>0</v>
          </cell>
        </row>
        <row r="131">
          <cell r="B131" t="str">
            <v>B4.2</v>
          </cell>
          <cell r="AA131">
            <v>0</v>
          </cell>
        </row>
        <row r="132">
          <cell r="AA132">
            <v>880245.78</v>
          </cell>
        </row>
        <row r="133">
          <cell r="B133" t="str">
            <v>A3.3</v>
          </cell>
          <cell r="AA133">
            <v>0</v>
          </cell>
        </row>
        <row r="134">
          <cell r="B134" t="str">
            <v>A3.3</v>
          </cell>
          <cell r="AA134">
            <v>19435.46</v>
          </cell>
        </row>
        <row r="135">
          <cell r="B135" t="str">
            <v>A3.3</v>
          </cell>
          <cell r="AA135">
            <v>860810.32000000007</v>
          </cell>
        </row>
        <row r="136">
          <cell r="AA136">
            <v>859654359.32999992</v>
          </cell>
        </row>
        <row r="138">
          <cell r="AA138">
            <v>144861004.10999998</v>
          </cell>
        </row>
        <row r="139">
          <cell r="AA139">
            <v>143738502.69999999</v>
          </cell>
        </row>
        <row r="140">
          <cell r="AA140">
            <v>82243484.599999979</v>
          </cell>
        </row>
        <row r="141">
          <cell r="B141" t="str">
            <v>B2.1</v>
          </cell>
          <cell r="AA141">
            <v>80763778.529999986</v>
          </cell>
        </row>
        <row r="142">
          <cell r="B142" t="str">
            <v>B2.2</v>
          </cell>
          <cell r="AA142">
            <v>647269.84</v>
          </cell>
        </row>
        <row r="143">
          <cell r="B143" t="str">
            <v>B2.2</v>
          </cell>
          <cell r="AA143">
            <v>828634.63</v>
          </cell>
        </row>
        <row r="144">
          <cell r="AA144">
            <v>3801.6</v>
          </cell>
        </row>
        <row r="145">
          <cell r="B145" t="str">
            <v>B2.3</v>
          </cell>
          <cell r="AA145">
            <v>0</v>
          </cell>
        </row>
        <row r="146">
          <cell r="B146" t="str">
            <v>B2.3</v>
          </cell>
          <cell r="AA146">
            <v>0</v>
          </cell>
        </row>
        <row r="147">
          <cell r="B147" t="str">
            <v>B2.3</v>
          </cell>
          <cell r="AA147">
            <v>3801.6</v>
          </cell>
        </row>
        <row r="148">
          <cell r="AA148">
            <v>389186.03</v>
          </cell>
        </row>
        <row r="149">
          <cell r="B149" t="str">
            <v>A2.5b</v>
          </cell>
          <cell r="AA149">
            <v>0</v>
          </cell>
        </row>
        <row r="150">
          <cell r="B150" t="str">
            <v>A2.3b</v>
          </cell>
          <cell r="AA150">
            <v>389186.03</v>
          </cell>
        </row>
        <row r="151">
          <cell r="B151" t="str">
            <v>B3.1a</v>
          </cell>
          <cell r="AA151">
            <v>0</v>
          </cell>
        </row>
        <row r="152">
          <cell r="AA152">
            <v>55215299.540000007</v>
          </cell>
        </row>
        <row r="153">
          <cell r="B153" t="str">
            <v>B3.1b</v>
          </cell>
          <cell r="AA153">
            <v>36887245.610000007</v>
          </cell>
        </row>
        <row r="154">
          <cell r="B154" t="str">
            <v>B3.1c</v>
          </cell>
          <cell r="AA154">
            <v>3096968.42</v>
          </cell>
        </row>
        <row r="155">
          <cell r="B155" t="str">
            <v>B3.1d</v>
          </cell>
          <cell r="AA155">
            <v>15231085.51</v>
          </cell>
        </row>
        <row r="156">
          <cell r="B156" t="str">
            <v>B3.1e</v>
          </cell>
          <cell r="AA156">
            <v>1647100.72</v>
          </cell>
        </row>
        <row r="157">
          <cell r="B157" t="str">
            <v>B3.1e</v>
          </cell>
          <cell r="AA157">
            <v>2892431.39</v>
          </cell>
        </row>
        <row r="158">
          <cell r="B158" t="str">
            <v>B3.1e</v>
          </cell>
          <cell r="AA158">
            <v>119411.64</v>
          </cell>
        </row>
        <row r="159">
          <cell r="B159" t="str">
            <v>B3.1e</v>
          </cell>
          <cell r="AA159">
            <v>29508.409999999996</v>
          </cell>
        </row>
        <row r="160">
          <cell r="B160" t="str">
            <v>B3.1e</v>
          </cell>
          <cell r="AA160">
            <v>1202080.3699999999</v>
          </cell>
        </row>
        <row r="161">
          <cell r="AA161">
            <v>0</v>
          </cell>
        </row>
        <row r="162">
          <cell r="B162" t="str">
            <v>A2.5b</v>
          </cell>
          <cell r="AA162">
            <v>0</v>
          </cell>
        </row>
        <row r="163">
          <cell r="B163" t="str">
            <v>A2.5b</v>
          </cell>
          <cell r="AA163">
            <v>0</v>
          </cell>
        </row>
        <row r="164">
          <cell r="B164" t="str">
            <v>A2.5b</v>
          </cell>
          <cell r="AA164">
            <v>0</v>
          </cell>
        </row>
        <row r="165">
          <cell r="B165" t="str">
            <v>A2.5b</v>
          </cell>
          <cell r="AA165">
            <v>0</v>
          </cell>
        </row>
        <row r="166">
          <cell r="B166" t="str">
            <v>A2.5b</v>
          </cell>
          <cell r="AA166">
            <v>0</v>
          </cell>
        </row>
        <row r="167">
          <cell r="B167" t="str">
            <v>A2.5b</v>
          </cell>
          <cell r="AA167">
            <v>0</v>
          </cell>
        </row>
        <row r="168">
          <cell r="B168" t="str">
            <v>A2.5b</v>
          </cell>
          <cell r="AA168">
            <v>0</v>
          </cell>
        </row>
        <row r="169">
          <cell r="B169" t="str">
            <v>A2.5b</v>
          </cell>
          <cell r="AA169">
            <v>0</v>
          </cell>
        </row>
        <row r="170">
          <cell r="AA170">
            <v>1122501.4100000001</v>
          </cell>
        </row>
        <row r="171">
          <cell r="B171" t="str">
            <v>B3.2</v>
          </cell>
          <cell r="AA171">
            <v>628.13</v>
          </cell>
        </row>
        <row r="172">
          <cell r="B172" t="str">
            <v>B3.2</v>
          </cell>
          <cell r="AA172">
            <v>73828.75</v>
          </cell>
        </row>
        <row r="173">
          <cell r="B173" t="str">
            <v>B3.2</v>
          </cell>
          <cell r="AA173">
            <v>230718.54</v>
          </cell>
        </row>
        <row r="174">
          <cell r="B174" t="str">
            <v>B3.2</v>
          </cell>
          <cell r="AA174">
            <v>525876.76</v>
          </cell>
        </row>
        <row r="175">
          <cell r="B175" t="str">
            <v>B3.2</v>
          </cell>
          <cell r="AA175">
            <v>116231.26999999999</v>
          </cell>
        </row>
        <row r="176">
          <cell r="B176" t="str">
            <v>B3.2</v>
          </cell>
          <cell r="AA176">
            <v>175217.96</v>
          </cell>
        </row>
        <row r="177">
          <cell r="B177" t="str">
            <v>A2.5b</v>
          </cell>
          <cell r="AA177">
            <v>0</v>
          </cell>
        </row>
        <row r="178">
          <cell r="AA178">
            <v>404734603.38000005</v>
          </cell>
        </row>
        <row r="179">
          <cell r="AA179">
            <v>345111389.34000003</v>
          </cell>
        </row>
        <row r="180">
          <cell r="AA180">
            <v>45956298.56000001</v>
          </cell>
        </row>
        <row r="181">
          <cell r="AA181">
            <v>45569210.080000006</v>
          </cell>
        </row>
        <row r="182">
          <cell r="B182" t="str">
            <v>C1</v>
          </cell>
          <cell r="AA182">
            <v>29496283</v>
          </cell>
        </row>
        <row r="183">
          <cell r="B183" t="str">
            <v>C1</v>
          </cell>
          <cell r="AA183">
            <v>7374261.1500000004</v>
          </cell>
        </row>
        <row r="184">
          <cell r="B184" t="str">
            <v>C1</v>
          </cell>
          <cell r="AA184">
            <v>5456977.4100000001</v>
          </cell>
        </row>
        <row r="185">
          <cell r="B185" t="str">
            <v>C1</v>
          </cell>
          <cell r="AA185">
            <v>3241688.52</v>
          </cell>
        </row>
        <row r="186">
          <cell r="B186" t="str">
            <v>A2.1b</v>
          </cell>
          <cell r="AA186">
            <v>89104.24</v>
          </cell>
        </row>
        <row r="187">
          <cell r="B187" t="str">
            <v>A2.3b</v>
          </cell>
          <cell r="AA187">
            <v>297984.24</v>
          </cell>
        </row>
        <row r="188">
          <cell r="AA188">
            <v>62200074.510000005</v>
          </cell>
        </row>
        <row r="189">
          <cell r="B189" t="str">
            <v>C2</v>
          </cell>
          <cell r="AA189">
            <v>60422927.850000001</v>
          </cell>
        </row>
        <row r="190">
          <cell r="B190" t="str">
            <v>A2.1b</v>
          </cell>
          <cell r="AA190">
            <v>951327.02</v>
          </cell>
        </row>
        <row r="191">
          <cell r="B191" t="str">
            <v>A2.3b</v>
          </cell>
          <cell r="AA191">
            <v>825819.64</v>
          </cell>
        </row>
        <row r="192">
          <cell r="AA192">
            <v>29064951.859999999</v>
          </cell>
        </row>
        <row r="193">
          <cell r="B193" t="str">
            <v>A2.1b</v>
          </cell>
          <cell r="AA193">
            <v>6266628.5999999996</v>
          </cell>
        </row>
        <row r="194">
          <cell r="B194" t="str">
            <v>A2.1b</v>
          </cell>
          <cell r="AA194">
            <v>0</v>
          </cell>
        </row>
        <row r="195">
          <cell r="B195" t="str">
            <v>C3.2a</v>
          </cell>
          <cell r="AA195">
            <v>0</v>
          </cell>
        </row>
        <row r="196">
          <cell r="B196" t="str">
            <v>C3.2a</v>
          </cell>
          <cell r="AA196">
            <v>0</v>
          </cell>
        </row>
        <row r="197">
          <cell r="B197" t="str">
            <v>A2.3b</v>
          </cell>
          <cell r="AA197">
            <v>9411099.4399999995</v>
          </cell>
        </row>
        <row r="198">
          <cell r="B198" t="str">
            <v>A2.3b</v>
          </cell>
          <cell r="AA198">
            <v>0</v>
          </cell>
        </row>
        <row r="199">
          <cell r="B199" t="str">
            <v>C3.2b</v>
          </cell>
          <cell r="AA199">
            <v>4641356.07</v>
          </cell>
        </row>
        <row r="200">
          <cell r="AA200">
            <v>8589063.5800000001</v>
          </cell>
        </row>
        <row r="201">
          <cell r="B201" t="str">
            <v>C3.2a</v>
          </cell>
          <cell r="AA201">
            <v>0</v>
          </cell>
        </row>
        <row r="202">
          <cell r="B202" t="str">
            <v>C3.2a</v>
          </cell>
          <cell r="AA202">
            <v>0</v>
          </cell>
        </row>
        <row r="203">
          <cell r="B203" t="str">
            <v>C3.2a</v>
          </cell>
          <cell r="AA203">
            <v>0</v>
          </cell>
        </row>
        <row r="204">
          <cell r="B204" t="str">
            <v>C3.2a</v>
          </cell>
          <cell r="AA204">
            <v>0</v>
          </cell>
        </row>
        <row r="205">
          <cell r="B205" t="str">
            <v>C3.2a</v>
          </cell>
          <cell r="AA205">
            <v>4550184.16</v>
          </cell>
        </row>
        <row r="206">
          <cell r="B206" t="str">
            <v>C3.2a</v>
          </cell>
          <cell r="AA206">
            <v>0</v>
          </cell>
        </row>
        <row r="207">
          <cell r="B207" t="str">
            <v>C3.2a</v>
          </cell>
          <cell r="AA207">
            <v>4038879.4200000004</v>
          </cell>
        </row>
        <row r="208">
          <cell r="B208" t="str">
            <v>C3.2a</v>
          </cell>
          <cell r="AA208">
            <v>0</v>
          </cell>
        </row>
        <row r="209">
          <cell r="B209" t="str">
            <v>C3.2a</v>
          </cell>
          <cell r="AA209">
            <v>156804.16999999998</v>
          </cell>
        </row>
        <row r="210">
          <cell r="B210" t="str">
            <v>C3.2a</v>
          </cell>
          <cell r="AA210">
            <v>0</v>
          </cell>
        </row>
        <row r="211">
          <cell r="AA211">
            <v>27514150.639999997</v>
          </cell>
        </row>
        <row r="212">
          <cell r="B212" t="str">
            <v>A2.2b</v>
          </cell>
          <cell r="AA212">
            <v>3277998.89</v>
          </cell>
        </row>
        <row r="213">
          <cell r="B213" t="str">
            <v>C3.3</v>
          </cell>
          <cell r="AA213">
            <v>0</v>
          </cell>
        </row>
        <row r="214">
          <cell r="B214" t="str">
            <v>A2.4b</v>
          </cell>
          <cell r="AA214">
            <v>0</v>
          </cell>
        </row>
        <row r="215">
          <cell r="B215" t="str">
            <v>C3.3</v>
          </cell>
          <cell r="AA215">
            <v>23234839.249999996</v>
          </cell>
        </row>
        <row r="216">
          <cell r="B216" t="str">
            <v>C3.3</v>
          </cell>
          <cell r="AA216">
            <v>1001312.5</v>
          </cell>
        </row>
        <row r="217">
          <cell r="AA217">
            <v>0</v>
          </cell>
        </row>
        <row r="218">
          <cell r="B218" t="str">
            <v>A2.2b</v>
          </cell>
          <cell r="AA218">
            <v>0</v>
          </cell>
        </row>
        <row r="219">
          <cell r="B219" t="str">
            <v>C3.4b.1</v>
          </cell>
          <cell r="AA219">
            <v>0</v>
          </cell>
        </row>
        <row r="220">
          <cell r="B220" t="str">
            <v>A2.4b</v>
          </cell>
          <cell r="AA220">
            <v>0</v>
          </cell>
        </row>
        <row r="221">
          <cell r="B221" t="str">
            <v>C3.4b.1</v>
          </cell>
          <cell r="AA221">
            <v>0</v>
          </cell>
        </row>
        <row r="222">
          <cell r="AA222">
            <v>11299586.34</v>
          </cell>
        </row>
        <row r="223">
          <cell r="B223" t="str">
            <v>A2.2b</v>
          </cell>
          <cell r="AA223">
            <v>0</v>
          </cell>
        </row>
        <row r="224">
          <cell r="B224" t="str">
            <v>C3.4b.2</v>
          </cell>
          <cell r="AA224">
            <v>0</v>
          </cell>
        </row>
        <row r="225">
          <cell r="B225" t="str">
            <v>A2.4b</v>
          </cell>
          <cell r="AA225">
            <v>0</v>
          </cell>
        </row>
        <row r="226">
          <cell r="B226" t="str">
            <v>C3.4b.2</v>
          </cell>
          <cell r="AA226">
            <v>11299586.34</v>
          </cell>
        </row>
        <row r="227">
          <cell r="AA227">
            <v>98783846.989999995</v>
          </cell>
        </row>
        <row r="228">
          <cell r="B228" t="str">
            <v>A2.1b</v>
          </cell>
          <cell r="AA228">
            <v>45376994.25</v>
          </cell>
        </row>
        <row r="229">
          <cell r="B229" t="str">
            <v>C3.1</v>
          </cell>
          <cell r="AA229">
            <v>0</v>
          </cell>
        </row>
        <row r="230">
          <cell r="B230" t="str">
            <v>A2.3b</v>
          </cell>
          <cell r="AA230">
            <v>42334943.899999999</v>
          </cell>
        </row>
        <row r="231">
          <cell r="AA231">
            <v>9676724.7400000002</v>
          </cell>
        </row>
        <row r="232">
          <cell r="B232" t="str">
            <v>C3.1</v>
          </cell>
          <cell r="AA232">
            <v>0</v>
          </cell>
        </row>
        <row r="233">
          <cell r="B233" t="str">
            <v>C3.1</v>
          </cell>
          <cell r="AA233">
            <v>0</v>
          </cell>
        </row>
        <row r="234">
          <cell r="B234" t="str">
            <v>C3.1</v>
          </cell>
          <cell r="AA234">
            <v>9676724.7400000002</v>
          </cell>
        </row>
        <row r="235">
          <cell r="B235" t="str">
            <v>C3.1</v>
          </cell>
          <cell r="AA235">
            <v>0</v>
          </cell>
        </row>
        <row r="236">
          <cell r="B236" t="str">
            <v>C3.1</v>
          </cell>
          <cell r="AA236">
            <v>1395184.0999999999</v>
          </cell>
        </row>
        <row r="237">
          <cell r="AA237">
            <v>11498642.68</v>
          </cell>
        </row>
        <row r="238">
          <cell r="B238" t="str">
            <v>A2.2b</v>
          </cell>
          <cell r="AA238">
            <v>3182038.27</v>
          </cell>
        </row>
        <row r="239">
          <cell r="B239" t="str">
            <v>C3.4c.1</v>
          </cell>
          <cell r="AA239">
            <v>0</v>
          </cell>
        </row>
        <row r="240">
          <cell r="B240" t="str">
            <v>A2.4b</v>
          </cell>
          <cell r="AA240">
            <v>0</v>
          </cell>
        </row>
        <row r="241">
          <cell r="B241" t="str">
            <v>C3.4c.1</v>
          </cell>
          <cell r="AA241">
            <v>6711101.29</v>
          </cell>
        </row>
        <row r="242">
          <cell r="B242" t="str">
            <v>C3.4c.1</v>
          </cell>
          <cell r="AA242">
            <v>1605503.1199999999</v>
          </cell>
        </row>
        <row r="243">
          <cell r="AA243">
            <v>13579597.01</v>
          </cell>
        </row>
        <row r="244">
          <cell r="B244" t="str">
            <v>A2.1b</v>
          </cell>
          <cell r="AA244">
            <v>9144389.2699999996</v>
          </cell>
        </row>
        <row r="245">
          <cell r="B245" t="str">
            <v>C3.4c.2</v>
          </cell>
          <cell r="AA245">
            <v>0</v>
          </cell>
        </row>
        <row r="246">
          <cell r="B246" t="str">
            <v>A2.3b</v>
          </cell>
          <cell r="AA246">
            <v>2164925.8199999998</v>
          </cell>
        </row>
        <row r="247">
          <cell r="B247" t="str">
            <v>C3.4c.2</v>
          </cell>
          <cell r="AA247">
            <v>2270281.92</v>
          </cell>
        </row>
        <row r="248">
          <cell r="B248" t="str">
            <v>C3.4c.2</v>
          </cell>
          <cell r="AA248">
            <v>0</v>
          </cell>
        </row>
        <row r="249">
          <cell r="B249" t="str">
            <v>C3.4c.2</v>
          </cell>
          <cell r="AA249">
            <v>0</v>
          </cell>
        </row>
        <row r="250">
          <cell r="AA250">
            <v>781268.07000000007</v>
          </cell>
        </row>
        <row r="251">
          <cell r="B251" t="str">
            <v>A2.1b</v>
          </cell>
          <cell r="AA251">
            <v>453729.55</v>
          </cell>
        </row>
        <row r="252">
          <cell r="B252" t="str">
            <v>C3.4c.3</v>
          </cell>
          <cell r="AA252">
            <v>0</v>
          </cell>
        </row>
        <row r="253">
          <cell r="B253" t="str">
            <v>A2.3b</v>
          </cell>
          <cell r="AA253">
            <v>327538.52</v>
          </cell>
        </row>
        <row r="254">
          <cell r="B254" t="str">
            <v>C3.4c.3</v>
          </cell>
          <cell r="AA254">
            <v>0</v>
          </cell>
        </row>
        <row r="255">
          <cell r="B255" t="str">
            <v>C3.4c.3</v>
          </cell>
          <cell r="AA255">
            <v>0</v>
          </cell>
        </row>
        <row r="256">
          <cell r="AA256">
            <v>5181892.99</v>
          </cell>
        </row>
        <row r="257">
          <cell r="B257" t="str">
            <v>A2.1b</v>
          </cell>
          <cell r="AA257">
            <v>137761.31</v>
          </cell>
        </row>
        <row r="258">
          <cell r="B258" t="str">
            <v>C3.4a</v>
          </cell>
          <cell r="AA258">
            <v>0</v>
          </cell>
        </row>
        <row r="259">
          <cell r="B259" t="str">
            <v>A2.3b</v>
          </cell>
          <cell r="AA259">
            <v>218801.13</v>
          </cell>
        </row>
        <row r="260">
          <cell r="B260" t="str">
            <v>C3.4a</v>
          </cell>
          <cell r="AA260">
            <v>4825330.55</v>
          </cell>
        </row>
        <row r="261">
          <cell r="AA261">
            <v>23327014.640000001</v>
          </cell>
        </row>
        <row r="262">
          <cell r="AA262">
            <v>1497005.5</v>
          </cell>
        </row>
        <row r="263">
          <cell r="B263" t="str">
            <v>A2.2b</v>
          </cell>
          <cell r="AA263">
            <v>0</v>
          </cell>
        </row>
        <row r="264">
          <cell r="B264" t="str">
            <v>A2.2b</v>
          </cell>
          <cell r="AA264">
            <v>1497005.5</v>
          </cell>
        </row>
        <row r="265">
          <cell r="B265" t="str">
            <v>C3.4c.4</v>
          </cell>
          <cell r="AA265">
            <v>68790.34</v>
          </cell>
        </row>
        <row r="266">
          <cell r="B266" t="str">
            <v>A2.4b</v>
          </cell>
          <cell r="AA266">
            <v>0</v>
          </cell>
        </row>
        <row r="267">
          <cell r="B267" t="str">
            <v>A2.4b</v>
          </cell>
          <cell r="AA267">
            <v>0</v>
          </cell>
        </row>
        <row r="268">
          <cell r="B268" t="str">
            <v>C3.4c.4</v>
          </cell>
          <cell r="AA268">
            <v>19715419.310000002</v>
          </cell>
        </row>
        <row r="269">
          <cell r="B269" t="str">
            <v>C3.4c.4</v>
          </cell>
          <cell r="AA269">
            <v>2045799.49</v>
          </cell>
        </row>
        <row r="270">
          <cell r="AA270">
            <v>3345304.91</v>
          </cell>
        </row>
        <row r="271">
          <cell r="B271" t="str">
            <v>A4.2</v>
          </cell>
          <cell r="AA271">
            <v>3345304.91</v>
          </cell>
        </row>
        <row r="272">
          <cell r="B272" t="str">
            <v>A4.2</v>
          </cell>
          <cell r="AA272">
            <v>0</v>
          </cell>
        </row>
        <row r="273">
          <cell r="B273" t="str">
            <v>A4.2</v>
          </cell>
          <cell r="AA273">
            <v>0</v>
          </cell>
        </row>
        <row r="274">
          <cell r="B274" t="str">
            <v>A4.2</v>
          </cell>
          <cell r="AA274">
            <v>0</v>
          </cell>
        </row>
        <row r="275">
          <cell r="B275" t="str">
            <v>A2.5b</v>
          </cell>
          <cell r="AA275">
            <v>0</v>
          </cell>
        </row>
        <row r="276">
          <cell r="B276" t="str">
            <v>A4.2</v>
          </cell>
          <cell r="AA276">
            <v>0</v>
          </cell>
        </row>
        <row r="277">
          <cell r="B277" t="str">
            <v>A2.5b</v>
          </cell>
          <cell r="AA277">
            <v>0</v>
          </cell>
        </row>
        <row r="278">
          <cell r="AA278">
            <v>835561.62</v>
          </cell>
        </row>
        <row r="279">
          <cell r="B279" t="str">
            <v>B3.3d</v>
          </cell>
          <cell r="AA279">
            <v>30250</v>
          </cell>
        </row>
        <row r="280">
          <cell r="B280" t="str">
            <v>B3.3d</v>
          </cell>
          <cell r="AA280">
            <v>0</v>
          </cell>
        </row>
        <row r="281">
          <cell r="B281" t="str">
            <v>B3.3d</v>
          </cell>
          <cell r="AA281">
            <v>4500</v>
          </cell>
        </row>
        <row r="282">
          <cell r="B282" t="str">
            <v>B3.3d</v>
          </cell>
          <cell r="AA282">
            <v>0</v>
          </cell>
        </row>
        <row r="283">
          <cell r="B283" t="str">
            <v>B3.3d</v>
          </cell>
          <cell r="AA283">
            <v>800811.62</v>
          </cell>
        </row>
        <row r="284">
          <cell r="B284" t="str">
            <v>A2.5b</v>
          </cell>
          <cell r="AA284">
            <v>0</v>
          </cell>
        </row>
        <row r="285">
          <cell r="B285" t="str">
            <v>A2.5b</v>
          </cell>
          <cell r="AA285">
            <v>0</v>
          </cell>
        </row>
        <row r="286">
          <cell r="AA286">
            <v>9242720.6600000001</v>
          </cell>
        </row>
        <row r="287">
          <cell r="B287" t="str">
            <v>A2.5b</v>
          </cell>
          <cell r="AA287">
            <v>57433.4</v>
          </cell>
        </row>
        <row r="288">
          <cell r="B288" t="str">
            <v>B3.3c.1</v>
          </cell>
          <cell r="AA288">
            <v>714955.7</v>
          </cell>
        </row>
        <row r="289">
          <cell r="AA289">
            <v>8470331.5600000005</v>
          </cell>
        </row>
        <row r="290">
          <cell r="B290" t="str">
            <v>B3.3c.1</v>
          </cell>
          <cell r="AA290">
            <v>253403</v>
          </cell>
        </row>
        <row r="291">
          <cell r="B291" t="str">
            <v>B3.3c.1</v>
          </cell>
          <cell r="AA291">
            <v>23653.51</v>
          </cell>
        </row>
        <row r="292">
          <cell r="B292" t="str">
            <v>B1.1b</v>
          </cell>
          <cell r="AA292">
            <v>0</v>
          </cell>
        </row>
        <row r="293">
          <cell r="B293" t="str">
            <v>B1.1b</v>
          </cell>
          <cell r="AA293">
            <v>2369770.48</v>
          </cell>
        </row>
        <row r="294">
          <cell r="B294" t="str">
            <v>B1.1b</v>
          </cell>
          <cell r="AA294">
            <v>3724178.96</v>
          </cell>
        </row>
        <row r="295">
          <cell r="B295" t="str">
            <v>B3.3c.1</v>
          </cell>
          <cell r="AA295">
            <v>2099325.61</v>
          </cell>
        </row>
        <row r="296">
          <cell r="AA296">
            <v>0</v>
          </cell>
        </row>
        <row r="297">
          <cell r="B297" t="str">
            <v>A2.5b</v>
          </cell>
          <cell r="AA297">
            <v>0</v>
          </cell>
        </row>
        <row r="298">
          <cell r="B298" t="str">
            <v>B3.3c.1</v>
          </cell>
          <cell r="AA298">
            <v>0</v>
          </cell>
        </row>
        <row r="299">
          <cell r="B299" t="str">
            <v>B3.3c.1</v>
          </cell>
          <cell r="AA299">
            <v>0</v>
          </cell>
        </row>
        <row r="300">
          <cell r="AA300">
            <v>2500477.8600000003</v>
          </cell>
        </row>
        <row r="301">
          <cell r="B301" t="str">
            <v>A2.2b</v>
          </cell>
          <cell r="AA301">
            <v>74890.3</v>
          </cell>
        </row>
        <row r="302">
          <cell r="B302" t="str">
            <v>B3.3f</v>
          </cell>
          <cell r="AA302">
            <v>0</v>
          </cell>
        </row>
        <row r="303">
          <cell r="B303" t="str">
            <v>A2.4b</v>
          </cell>
          <cell r="AA303">
            <v>281927.07</v>
          </cell>
        </row>
        <row r="304">
          <cell r="B304" t="str">
            <v>B3.3f</v>
          </cell>
          <cell r="AA304">
            <v>27301.54</v>
          </cell>
        </row>
        <row r="305">
          <cell r="B305" t="str">
            <v>A2.4b</v>
          </cell>
          <cell r="AA305">
            <v>2116358.9500000002</v>
          </cell>
        </row>
        <row r="306">
          <cell r="B306" t="str">
            <v>A2.4b</v>
          </cell>
          <cell r="AA306">
            <v>0</v>
          </cell>
        </row>
        <row r="307">
          <cell r="B307" t="str">
            <v>A2.4b</v>
          </cell>
          <cell r="AA307">
            <v>0</v>
          </cell>
        </row>
        <row r="308">
          <cell r="B308" t="str">
            <v>A2.3b</v>
          </cell>
          <cell r="AA308">
            <v>0</v>
          </cell>
        </row>
        <row r="309">
          <cell r="AA309">
            <v>59623214.039999999</v>
          </cell>
        </row>
        <row r="310">
          <cell r="AA310">
            <v>56221696.439999998</v>
          </cell>
        </row>
        <row r="311">
          <cell r="B311" t="str">
            <v>B3.3a.3</v>
          </cell>
          <cell r="AA311">
            <v>2725220.53</v>
          </cell>
        </row>
        <row r="312">
          <cell r="B312" t="str">
            <v>B3.3a.1</v>
          </cell>
          <cell r="AA312">
            <v>7180162.3899999997</v>
          </cell>
        </row>
        <row r="313">
          <cell r="AA313">
            <v>5020039.2399999993</v>
          </cell>
        </row>
        <row r="314">
          <cell r="B314" t="str">
            <v>B3.3a.3</v>
          </cell>
          <cell r="AA314">
            <v>238559.1099999994</v>
          </cell>
        </row>
        <row r="315">
          <cell r="B315" t="str">
            <v>B3.3a.3</v>
          </cell>
          <cell r="AA315">
            <v>4781480.13</v>
          </cell>
        </row>
        <row r="316">
          <cell r="B316" t="str">
            <v>B3.3a.1</v>
          </cell>
          <cell r="AA316">
            <v>1852885.3699999999</v>
          </cell>
        </row>
        <row r="317">
          <cell r="B317" t="str">
            <v>B3.3a.3</v>
          </cell>
          <cell r="AA317">
            <v>1882631.16</v>
          </cell>
        </row>
        <row r="318">
          <cell r="B318" t="str">
            <v>B3.3a.3</v>
          </cell>
          <cell r="AA318">
            <v>11919.55</v>
          </cell>
        </row>
        <row r="319">
          <cell r="B319" t="str">
            <v>B3.3a.1</v>
          </cell>
          <cell r="AA319">
            <v>1545658.24</v>
          </cell>
        </row>
        <row r="320">
          <cell r="B320" t="str">
            <v>B3.3b</v>
          </cell>
          <cell r="AA320">
            <v>656302.30000000005</v>
          </cell>
        </row>
        <row r="321">
          <cell r="B321" t="str">
            <v>B3.3b</v>
          </cell>
          <cell r="AA321">
            <v>5798502.6100000003</v>
          </cell>
        </row>
        <row r="322">
          <cell r="B322" t="str">
            <v>B3.3b</v>
          </cell>
          <cell r="AA322">
            <v>898110.42999999993</v>
          </cell>
        </row>
        <row r="323">
          <cell r="AA323">
            <v>6992913</v>
          </cell>
        </row>
        <row r="324">
          <cell r="B324" t="str">
            <v>B3.3e</v>
          </cell>
          <cell r="AA324">
            <v>6387960</v>
          </cell>
        </row>
        <row r="325">
          <cell r="B325" t="str">
            <v>B3.3e</v>
          </cell>
          <cell r="AA325">
            <v>604953</v>
          </cell>
        </row>
        <row r="326">
          <cell r="AA326">
            <v>21657351.619999994</v>
          </cell>
        </row>
        <row r="327">
          <cell r="B327" t="str">
            <v>A2.5b</v>
          </cell>
          <cell r="AA327">
            <v>0</v>
          </cell>
        </row>
        <row r="328">
          <cell r="B328" t="str">
            <v>B3.3f</v>
          </cell>
          <cell r="AA328">
            <v>840.2</v>
          </cell>
        </row>
        <row r="329">
          <cell r="B329" t="str">
            <v>B3.3f</v>
          </cell>
          <cell r="AA329">
            <v>21656511.419999994</v>
          </cell>
        </row>
        <row r="330">
          <cell r="AA330">
            <v>2365942.0299999998</v>
          </cell>
        </row>
        <row r="331">
          <cell r="B331" t="str">
            <v>A2.5b</v>
          </cell>
          <cell r="AA331">
            <v>25464.1</v>
          </cell>
        </row>
        <row r="332">
          <cell r="B332" t="str">
            <v>B3.3c.2</v>
          </cell>
          <cell r="AA332">
            <v>0</v>
          </cell>
        </row>
        <row r="333">
          <cell r="AA333">
            <v>2340477.9299999997</v>
          </cell>
        </row>
        <row r="334">
          <cell r="B334" t="str">
            <v>B3.3c.2</v>
          </cell>
          <cell r="AA334">
            <v>32155.360000000001</v>
          </cell>
        </row>
        <row r="335">
          <cell r="B335" t="str">
            <v>B1.2b</v>
          </cell>
          <cell r="AA335">
            <v>0</v>
          </cell>
        </row>
        <row r="336">
          <cell r="B336" t="str">
            <v>B1.2b</v>
          </cell>
          <cell r="AA336">
            <v>0</v>
          </cell>
        </row>
        <row r="337">
          <cell r="B337" t="str">
            <v>B1.2b</v>
          </cell>
          <cell r="AA337">
            <v>663912.38</v>
          </cell>
        </row>
        <row r="338">
          <cell r="B338" t="str">
            <v>B3.3c.2</v>
          </cell>
          <cell r="AA338">
            <v>1644410.19</v>
          </cell>
        </row>
        <row r="339">
          <cell r="B339" t="str">
            <v>B3.3c.2</v>
          </cell>
          <cell r="AA339">
            <v>0</v>
          </cell>
        </row>
        <row r="340">
          <cell r="AA340">
            <v>0</v>
          </cell>
        </row>
        <row r="341">
          <cell r="B341" t="str">
            <v>A2.5b</v>
          </cell>
          <cell r="AA341">
            <v>0</v>
          </cell>
        </row>
        <row r="342">
          <cell r="B342" t="str">
            <v>B3.3c.2</v>
          </cell>
          <cell r="AA342">
            <v>0</v>
          </cell>
        </row>
        <row r="343">
          <cell r="B343" t="str">
            <v>B3.3c.2</v>
          </cell>
          <cell r="AA343">
            <v>0</v>
          </cell>
        </row>
        <row r="344">
          <cell r="AA344">
            <v>1035575.5700000001</v>
          </cell>
        </row>
        <row r="345">
          <cell r="B345" t="str">
            <v>B3.3f</v>
          </cell>
          <cell r="AA345">
            <v>0</v>
          </cell>
        </row>
        <row r="346">
          <cell r="B346" t="str">
            <v>B3.3f</v>
          </cell>
          <cell r="AA346">
            <v>1035575.5700000001</v>
          </cell>
        </row>
        <row r="347">
          <cell r="AA347">
            <v>19646479.750000004</v>
          </cell>
        </row>
        <row r="348">
          <cell r="B348" t="str">
            <v>B3.3a.2</v>
          </cell>
          <cell r="AA348">
            <v>892607.61</v>
          </cell>
        </row>
        <row r="349">
          <cell r="B349" t="str">
            <v>B3.3a.2</v>
          </cell>
          <cell r="AA349">
            <v>6040310.1900000004</v>
          </cell>
        </row>
        <row r="350">
          <cell r="B350" t="str">
            <v>B3.3a.2</v>
          </cell>
          <cell r="AA350">
            <v>7258520.3700000001</v>
          </cell>
        </row>
        <row r="351">
          <cell r="B351" t="str">
            <v>B3.3a.2</v>
          </cell>
          <cell r="AA351">
            <v>0</v>
          </cell>
        </row>
        <row r="352">
          <cell r="B352" t="str">
            <v>B3.3a.2</v>
          </cell>
          <cell r="AA352">
            <v>529.73</v>
          </cell>
        </row>
        <row r="353">
          <cell r="B353" t="str">
            <v>B3.3a.2</v>
          </cell>
          <cell r="AA353">
            <v>5454511.8500000006</v>
          </cell>
        </row>
        <row r="354">
          <cell r="B354" t="str">
            <v>A2.5b</v>
          </cell>
          <cell r="AA354">
            <v>0</v>
          </cell>
        </row>
        <row r="355">
          <cell r="AA355">
            <v>4948273.5</v>
          </cell>
        </row>
        <row r="356">
          <cell r="B356" t="str">
            <v>B3.3g</v>
          </cell>
          <cell r="AA356">
            <v>224316.58000000002</v>
          </cell>
        </row>
        <row r="357">
          <cell r="AA357">
            <v>4723956.92</v>
          </cell>
        </row>
        <row r="358">
          <cell r="B358" t="str">
            <v>B3.3g</v>
          </cell>
          <cell r="AA358">
            <v>4205810.7</v>
          </cell>
        </row>
        <row r="359">
          <cell r="B359" t="str">
            <v>B3.3g</v>
          </cell>
          <cell r="AA359">
            <v>518146.22</v>
          </cell>
        </row>
        <row r="360">
          <cell r="AA360">
            <v>0</v>
          </cell>
        </row>
        <row r="361">
          <cell r="B361" t="str">
            <v>B3.3g</v>
          </cell>
          <cell r="AA361">
            <v>0</v>
          </cell>
        </row>
        <row r="362">
          <cell r="B362" t="str">
            <v>B3.3g</v>
          </cell>
          <cell r="AA362">
            <v>0</v>
          </cell>
        </row>
        <row r="363">
          <cell r="B363" t="str">
            <v>B3.3g</v>
          </cell>
          <cell r="AA363">
            <v>0</v>
          </cell>
        </row>
        <row r="364">
          <cell r="B364" t="str">
            <v>A2.5b</v>
          </cell>
          <cell r="AA364">
            <v>0</v>
          </cell>
        </row>
        <row r="365">
          <cell r="AA365">
            <v>239128740.24999997</v>
          </cell>
        </row>
        <row r="366">
          <cell r="AA366">
            <v>205582173.70999998</v>
          </cell>
        </row>
        <row r="367">
          <cell r="AA367">
            <v>103214618.26999998</v>
          </cell>
        </row>
        <row r="368">
          <cell r="AA368">
            <v>96266230.559999987</v>
          </cell>
        </row>
        <row r="369">
          <cell r="B369" t="str">
            <v>B1.1a.1</v>
          </cell>
          <cell r="AA369">
            <v>93825676.819999993</v>
          </cell>
        </row>
        <row r="370">
          <cell r="B370" t="str">
            <v>B1.1a.2</v>
          </cell>
          <cell r="AA370">
            <v>2440553.7400000007</v>
          </cell>
        </row>
        <row r="371">
          <cell r="B371" t="str">
            <v>B1.1a.3</v>
          </cell>
          <cell r="AA371">
            <v>0</v>
          </cell>
        </row>
        <row r="372">
          <cell r="AA372">
            <v>6948387.71</v>
          </cell>
        </row>
        <row r="373">
          <cell r="B373" t="str">
            <v>B1.1a.1</v>
          </cell>
          <cell r="AA373">
            <v>6452739.5</v>
          </cell>
        </row>
        <row r="374">
          <cell r="B374" t="str">
            <v>B1.1a.2</v>
          </cell>
          <cell r="AA374">
            <v>495648.21</v>
          </cell>
        </row>
        <row r="375">
          <cell r="B375" t="str">
            <v>B1.1a.3</v>
          </cell>
          <cell r="AA375">
            <v>0</v>
          </cell>
        </row>
        <row r="376">
          <cell r="AA376">
            <v>102367555.43999998</v>
          </cell>
        </row>
        <row r="377">
          <cell r="B377" t="str">
            <v>B1.1a.1</v>
          </cell>
          <cell r="AA377">
            <v>93594131.219999984</v>
          </cell>
        </row>
        <row r="378">
          <cell r="B378" t="str">
            <v>B1.1a.2</v>
          </cell>
          <cell r="AA378">
            <v>8724928.7399999984</v>
          </cell>
        </row>
        <row r="379">
          <cell r="B379" t="str">
            <v>B1.1a.3</v>
          </cell>
          <cell r="AA379">
            <v>48495.48</v>
          </cell>
        </row>
        <row r="380">
          <cell r="AA380">
            <v>345297.79000000004</v>
          </cell>
        </row>
        <row r="381">
          <cell r="AA381">
            <v>345297.79000000004</v>
          </cell>
        </row>
        <row r="382">
          <cell r="B382" t="str">
            <v>B1.2a.1</v>
          </cell>
          <cell r="AA382">
            <v>327728.2</v>
          </cell>
        </row>
        <row r="383">
          <cell r="B383" t="str">
            <v>B1.2a.2</v>
          </cell>
          <cell r="AA383">
            <v>17569.59</v>
          </cell>
        </row>
        <row r="384">
          <cell r="B384" t="str">
            <v>B1.2a.3</v>
          </cell>
          <cell r="AA384">
            <v>0</v>
          </cell>
        </row>
        <row r="385">
          <cell r="AA385">
            <v>0</v>
          </cell>
        </row>
        <row r="386">
          <cell r="B386" t="str">
            <v>B1.2a.1</v>
          </cell>
          <cell r="AA386">
            <v>0</v>
          </cell>
        </row>
        <row r="387">
          <cell r="B387" t="str">
            <v>B1.2a.2</v>
          </cell>
          <cell r="AA387">
            <v>0</v>
          </cell>
        </row>
        <row r="388">
          <cell r="B388" t="str">
            <v>B1.2a.3</v>
          </cell>
          <cell r="AA388">
            <v>0</v>
          </cell>
        </row>
        <row r="389">
          <cell r="AA389">
            <v>19180331.740000002</v>
          </cell>
        </row>
        <row r="390">
          <cell r="AA390">
            <v>433506.30000000005</v>
          </cell>
        </row>
        <row r="391">
          <cell r="B391" t="str">
            <v>B1.2a.1</v>
          </cell>
          <cell r="AA391">
            <v>383742.53</v>
          </cell>
        </row>
        <row r="392">
          <cell r="B392" t="str">
            <v>B1.2a.2</v>
          </cell>
          <cell r="AA392">
            <v>49763.770000000004</v>
          </cell>
        </row>
        <row r="393">
          <cell r="B393" t="str">
            <v>B1.2a.3</v>
          </cell>
          <cell r="AA393">
            <v>0</v>
          </cell>
        </row>
        <row r="394">
          <cell r="AA394">
            <v>18746825.440000001</v>
          </cell>
        </row>
        <row r="395">
          <cell r="B395" t="str">
            <v>B1.2a.1</v>
          </cell>
          <cell r="AA395">
            <v>18746825.440000001</v>
          </cell>
        </row>
        <row r="396">
          <cell r="B396" t="str">
            <v>B1.2a.2</v>
          </cell>
          <cell r="AA396">
            <v>0</v>
          </cell>
        </row>
        <row r="397">
          <cell r="B397" t="str">
            <v>B1.2a.3</v>
          </cell>
          <cell r="AA397">
            <v>0</v>
          </cell>
        </row>
        <row r="398">
          <cell r="AA398">
            <v>14020937.009999998</v>
          </cell>
        </row>
        <row r="399">
          <cell r="AA399">
            <v>1227311.8400000001</v>
          </cell>
        </row>
        <row r="400">
          <cell r="B400" t="str">
            <v>B1.2a.1</v>
          </cell>
          <cell r="AA400">
            <v>1226886.8400000001</v>
          </cell>
        </row>
        <row r="401">
          <cell r="B401" t="str">
            <v>B1.2a.2</v>
          </cell>
          <cell r="AA401">
            <v>425</v>
          </cell>
        </row>
        <row r="402">
          <cell r="B402" t="str">
            <v>B1.2a.3</v>
          </cell>
          <cell r="AA402">
            <v>0</v>
          </cell>
        </row>
        <row r="403">
          <cell r="AA403">
            <v>12793625.169999998</v>
          </cell>
        </row>
        <row r="404">
          <cell r="B404" t="str">
            <v>B1.2a.1</v>
          </cell>
          <cell r="AA404">
            <v>12078002.549999999</v>
          </cell>
        </row>
        <row r="405">
          <cell r="B405" t="str">
            <v>B1.2a.2</v>
          </cell>
          <cell r="AA405">
            <v>712025.3600000001</v>
          </cell>
        </row>
        <row r="406">
          <cell r="B406" t="str">
            <v>B1.2a.3</v>
          </cell>
          <cell r="AA406">
            <v>3597.26</v>
          </cell>
        </row>
        <row r="407">
          <cell r="AA407">
            <v>2536323.34</v>
          </cell>
        </row>
        <row r="408">
          <cell r="B408" t="str">
            <v>F3.3</v>
          </cell>
          <cell r="AA408">
            <v>1296357.76</v>
          </cell>
        </row>
        <row r="409">
          <cell r="B409" t="str">
            <v>F4.2a</v>
          </cell>
          <cell r="AA409">
            <v>0</v>
          </cell>
        </row>
        <row r="410">
          <cell r="AA410">
            <v>1239965.58</v>
          </cell>
        </row>
        <row r="411">
          <cell r="B411" t="str">
            <v>B3.3f</v>
          </cell>
          <cell r="AA411">
            <v>672314.97</v>
          </cell>
        </row>
        <row r="412">
          <cell r="B412" t="str">
            <v>B3.3f</v>
          </cell>
          <cell r="AA412">
            <v>567650.61</v>
          </cell>
        </row>
        <row r="413">
          <cell r="B413" t="str">
            <v>B3.3f</v>
          </cell>
          <cell r="AA413">
            <v>0</v>
          </cell>
        </row>
        <row r="414">
          <cell r="B414" t="str">
            <v>B3.3f</v>
          </cell>
          <cell r="AA414">
            <v>0</v>
          </cell>
        </row>
        <row r="415">
          <cell r="AA415">
            <v>14740712.02</v>
          </cell>
        </row>
        <row r="416">
          <cell r="B416" t="str">
            <v>B4.1</v>
          </cell>
          <cell r="AA416">
            <v>67469.95</v>
          </cell>
        </row>
        <row r="417">
          <cell r="AA417">
            <v>14673242.07</v>
          </cell>
        </row>
        <row r="418">
          <cell r="AA418">
            <v>8523923.1300000008</v>
          </cell>
        </row>
        <row r="419">
          <cell r="B419" t="str">
            <v>B4.1</v>
          </cell>
          <cell r="AA419">
            <v>0</v>
          </cell>
        </row>
        <row r="420">
          <cell r="B420" t="str">
            <v>B4.1</v>
          </cell>
          <cell r="AA420">
            <v>8523923.1300000008</v>
          </cell>
        </row>
        <row r="421">
          <cell r="B421" t="str">
            <v>B4.1</v>
          </cell>
          <cell r="AA421">
            <v>6149318.9400000004</v>
          </cell>
        </row>
        <row r="422">
          <cell r="AA422">
            <v>0</v>
          </cell>
        </row>
        <row r="423">
          <cell r="B423" t="str">
            <v>F1</v>
          </cell>
          <cell r="AA423">
            <v>0</v>
          </cell>
        </row>
        <row r="424">
          <cell r="B424" t="str">
            <v>F1</v>
          </cell>
          <cell r="AA424">
            <v>0</v>
          </cell>
        </row>
        <row r="425">
          <cell r="AA425">
            <v>1108165.9599999995</v>
          </cell>
        </row>
        <row r="426">
          <cell r="AA426">
            <v>1118994.1499999994</v>
          </cell>
        </row>
        <row r="427">
          <cell r="B427" t="str">
            <v>B6.1</v>
          </cell>
          <cell r="AA427">
            <v>776519.85999999882</v>
          </cell>
        </row>
        <row r="428">
          <cell r="B428" t="str">
            <v>B6.1</v>
          </cell>
          <cell r="AA428">
            <v>0</v>
          </cell>
        </row>
        <row r="429">
          <cell r="B429" t="str">
            <v>B6.1</v>
          </cell>
          <cell r="AA429">
            <v>1381277.54</v>
          </cell>
        </row>
        <row r="430">
          <cell r="B430" t="str">
            <v>B6.1</v>
          </cell>
          <cell r="AA430">
            <v>115942.96</v>
          </cell>
        </row>
        <row r="431">
          <cell r="B431" t="str">
            <v>B6.1</v>
          </cell>
          <cell r="AA431">
            <v>606286.69000000006</v>
          </cell>
        </row>
        <row r="432">
          <cell r="B432" t="str">
            <v>B6.1</v>
          </cell>
          <cell r="AA432">
            <v>15132.2</v>
          </cell>
        </row>
        <row r="433">
          <cell r="B433" t="str">
            <v>B6.1</v>
          </cell>
          <cell r="AA433">
            <v>-181411.94</v>
          </cell>
        </row>
        <row r="434">
          <cell r="B434" t="str">
            <v>B6.1</v>
          </cell>
          <cell r="AA434">
            <v>-1594753.1599999997</v>
          </cell>
        </row>
        <row r="435">
          <cell r="AA435">
            <v>-10828.189999999973</v>
          </cell>
        </row>
        <row r="436">
          <cell r="B436" t="str">
            <v>B6.2</v>
          </cell>
          <cell r="AA436">
            <v>0</v>
          </cell>
        </row>
        <row r="437">
          <cell r="B437" t="str">
            <v>B6.2</v>
          </cell>
          <cell r="AA437">
            <v>22795.409999999996</v>
          </cell>
        </row>
        <row r="438">
          <cell r="B438" t="str">
            <v>B6.2</v>
          </cell>
          <cell r="AA438">
            <v>0</v>
          </cell>
        </row>
        <row r="439">
          <cell r="B439" t="str">
            <v>B6.2</v>
          </cell>
          <cell r="AA439">
            <v>-280577.08</v>
          </cell>
        </row>
        <row r="440">
          <cell r="B440" t="str">
            <v>B6.2</v>
          </cell>
          <cell r="AA440">
            <v>330721.55000000005</v>
          </cell>
        </row>
        <row r="441">
          <cell r="B441" t="str">
            <v>B6.2</v>
          </cell>
          <cell r="AA441">
            <v>-83768.070000000007</v>
          </cell>
        </row>
        <row r="442">
          <cell r="AA442">
            <v>21945792.580000002</v>
          </cell>
        </row>
        <row r="443">
          <cell r="AA443">
            <v>13393525.440000001</v>
          </cell>
        </row>
        <row r="444">
          <cell r="B444" t="str">
            <v>B5.1a</v>
          </cell>
          <cell r="AA444">
            <v>8079410.8600000003</v>
          </cell>
        </row>
        <row r="445">
          <cell r="B445" t="str">
            <v>B5.1b</v>
          </cell>
          <cell r="AA445">
            <v>1195057.8400000001</v>
          </cell>
        </row>
        <row r="446">
          <cell r="B446" t="str">
            <v>B5.1c</v>
          </cell>
          <cell r="AA446">
            <v>1179056.74</v>
          </cell>
        </row>
        <row r="447">
          <cell r="B447" t="str">
            <v>B5.1d</v>
          </cell>
          <cell r="AA447">
            <v>0</v>
          </cell>
        </row>
        <row r="448">
          <cell r="B448" t="str">
            <v>B5.1d</v>
          </cell>
          <cell r="AA448">
            <v>2940000</v>
          </cell>
        </row>
        <row r="449">
          <cell r="B449" t="str">
            <v>B5.1e</v>
          </cell>
          <cell r="AA449">
            <v>0</v>
          </cell>
        </row>
        <row r="450">
          <cell r="AA450">
            <v>0</v>
          </cell>
        </row>
        <row r="451">
          <cell r="B451" t="str">
            <v>B5.2</v>
          </cell>
          <cell r="AA451">
            <v>286000</v>
          </cell>
        </row>
        <row r="452">
          <cell r="AA452">
            <v>3163972.07</v>
          </cell>
        </row>
        <row r="453">
          <cell r="B453" t="str">
            <v>A6.2</v>
          </cell>
          <cell r="AA453">
            <v>0</v>
          </cell>
        </row>
        <row r="454">
          <cell r="B454" t="str">
            <v>A6.2</v>
          </cell>
          <cell r="AA454">
            <v>3163972.07</v>
          </cell>
        </row>
        <row r="455">
          <cell r="B455" t="str">
            <v>A6.2</v>
          </cell>
          <cell r="AA455">
            <v>0</v>
          </cell>
        </row>
        <row r="456">
          <cell r="B456" t="str">
            <v>A6.2</v>
          </cell>
          <cell r="AA456">
            <v>0</v>
          </cell>
        </row>
        <row r="457">
          <cell r="B457" t="str">
            <v>A6.2</v>
          </cell>
          <cell r="AA457">
            <v>0</v>
          </cell>
        </row>
        <row r="458">
          <cell r="B458" t="str">
            <v>A6.2</v>
          </cell>
          <cell r="AA458">
            <v>0</v>
          </cell>
        </row>
        <row r="459">
          <cell r="AA459">
            <v>5102295.0699999994</v>
          </cell>
        </row>
        <row r="460">
          <cell r="B460" t="str">
            <v>B5.4</v>
          </cell>
        </row>
        <row r="461">
          <cell r="B461" t="str">
            <v>B5.3a</v>
          </cell>
          <cell r="AA461">
            <v>2603164.15</v>
          </cell>
        </row>
        <row r="462">
          <cell r="B462" t="str">
            <v>B5.3b</v>
          </cell>
          <cell r="AA462">
            <v>280890.74</v>
          </cell>
        </row>
        <row r="463">
          <cell r="B463" t="str">
            <v>B5.3c</v>
          </cell>
          <cell r="AA463">
            <v>806592.44</v>
          </cell>
        </row>
        <row r="464">
          <cell r="B464" t="str">
            <v>B5.3d</v>
          </cell>
          <cell r="AA464">
            <v>143199.28</v>
          </cell>
        </row>
        <row r="465">
          <cell r="B465" t="str">
            <v>B5.3e</v>
          </cell>
          <cell r="AA465">
            <v>173159.09999999998</v>
          </cell>
        </row>
        <row r="466">
          <cell r="B466" t="str">
            <v>B5.3e</v>
          </cell>
          <cell r="AA466">
            <v>0</v>
          </cell>
        </row>
        <row r="467">
          <cell r="B467" t="str">
            <v>B5.3e</v>
          </cell>
          <cell r="AA467">
            <v>0</v>
          </cell>
        </row>
        <row r="468">
          <cell r="B468" t="str">
            <v>B5.3e</v>
          </cell>
          <cell r="AA468">
            <v>1095289.3600000001</v>
          </cell>
        </row>
        <row r="469">
          <cell r="B469" t="str">
            <v>B5.3e</v>
          </cell>
          <cell r="AA469">
            <v>0</v>
          </cell>
        </row>
        <row r="470">
          <cell r="B470" t="str">
            <v>B5.5</v>
          </cell>
          <cell r="AA470">
            <v>0</v>
          </cell>
        </row>
        <row r="471">
          <cell r="AA471">
            <v>853650094.8900001</v>
          </cell>
        </row>
        <row r="472">
          <cell r="AA472">
            <v>0</v>
          </cell>
        </row>
        <row r="473">
          <cell r="AA473">
            <v>449.12</v>
          </cell>
        </row>
        <row r="474">
          <cell r="B474" t="str">
            <v>F2</v>
          </cell>
          <cell r="AA474">
            <v>0</v>
          </cell>
        </row>
        <row r="475">
          <cell r="B475" t="str">
            <v>F2</v>
          </cell>
          <cell r="AA475">
            <v>449.12</v>
          </cell>
        </row>
        <row r="476">
          <cell r="B476" t="str">
            <v>F2</v>
          </cell>
          <cell r="AA476">
            <v>0</v>
          </cell>
        </row>
        <row r="477">
          <cell r="AA477">
            <v>0</v>
          </cell>
        </row>
        <row r="478">
          <cell r="B478" t="str">
            <v>F2</v>
          </cell>
          <cell r="AA478">
            <v>0</v>
          </cell>
        </row>
        <row r="479">
          <cell r="B479" t="str">
            <v>F2</v>
          </cell>
          <cell r="AA479">
            <v>0</v>
          </cell>
        </row>
        <row r="480">
          <cell r="B480" t="str">
            <v>F2</v>
          </cell>
          <cell r="AA480">
            <v>0</v>
          </cell>
        </row>
        <row r="481">
          <cell r="B481" t="str">
            <v>F2</v>
          </cell>
          <cell r="AA481">
            <v>0</v>
          </cell>
        </row>
        <row r="482">
          <cell r="B482" t="str">
            <v>F2</v>
          </cell>
          <cell r="AA482">
            <v>0</v>
          </cell>
        </row>
        <row r="483">
          <cell r="AA483">
            <v>2914864.8400000003</v>
          </cell>
        </row>
        <row r="484">
          <cell r="B484" t="str">
            <v>F2</v>
          </cell>
          <cell r="AA484">
            <v>0</v>
          </cell>
        </row>
        <row r="485">
          <cell r="B485" t="str">
            <v>F2</v>
          </cell>
          <cell r="AA485">
            <v>0</v>
          </cell>
        </row>
        <row r="486">
          <cell r="B486" t="str">
            <v>F2</v>
          </cell>
          <cell r="AA486">
            <v>2914864.8400000003</v>
          </cell>
        </row>
        <row r="487">
          <cell r="AA487">
            <v>24576.68</v>
          </cell>
        </row>
        <row r="488">
          <cell r="B488" t="str">
            <v>F2</v>
          </cell>
          <cell r="AA488">
            <v>24576.68</v>
          </cell>
        </row>
        <row r="489">
          <cell r="B489" t="str">
            <v>F2</v>
          </cell>
          <cell r="AA489">
            <v>0</v>
          </cell>
        </row>
        <row r="490">
          <cell r="AA490">
            <v>-2938992.4000000004</v>
          </cell>
        </row>
        <row r="491">
          <cell r="AA491">
            <v>0</v>
          </cell>
        </row>
        <row r="492">
          <cell r="B492" t="str">
            <v>F1</v>
          </cell>
          <cell r="AA492">
            <v>0</v>
          </cell>
        </row>
        <row r="493">
          <cell r="B493" t="str">
            <v>F1</v>
          </cell>
          <cell r="AA493">
            <v>0</v>
          </cell>
        </row>
        <row r="494">
          <cell r="AA494">
            <v>0</v>
          </cell>
        </row>
        <row r="495">
          <cell r="AA495">
            <v>0</v>
          </cell>
        </row>
        <row r="496">
          <cell r="AA496">
            <v>7066710.1100000003</v>
          </cell>
        </row>
        <row r="497">
          <cell r="B497" t="str">
            <v>F4.1a</v>
          </cell>
          <cell r="AA497">
            <v>0</v>
          </cell>
        </row>
        <row r="498">
          <cell r="AA498">
            <v>7066710.1100000003</v>
          </cell>
        </row>
        <row r="499">
          <cell r="B499" t="str">
            <v>F4.1a</v>
          </cell>
          <cell r="AA499">
            <v>0</v>
          </cell>
        </row>
        <row r="500">
          <cell r="AA500">
            <v>4471962.3100000005</v>
          </cell>
        </row>
        <row r="501">
          <cell r="AA501">
            <v>0</v>
          </cell>
        </row>
        <row r="502">
          <cell r="B502" t="str">
            <v>A2.5a</v>
          </cell>
          <cell r="AA502">
            <v>2592982.73</v>
          </cell>
        </row>
        <row r="503">
          <cell r="AA503">
            <v>1878979.58</v>
          </cell>
        </row>
        <row r="504">
          <cell r="B504" t="str">
            <v>A2.4a</v>
          </cell>
          <cell r="AA504">
            <v>0</v>
          </cell>
        </row>
        <row r="505">
          <cell r="B505" t="str">
            <v>F4.1b</v>
          </cell>
          <cell r="AA505">
            <v>0</v>
          </cell>
        </row>
        <row r="506">
          <cell r="B506" t="str">
            <v>F4.1b</v>
          </cell>
          <cell r="AA506">
            <v>0</v>
          </cell>
        </row>
        <row r="507">
          <cell r="B507" t="str">
            <v>F4.1b</v>
          </cell>
          <cell r="AA507">
            <v>0</v>
          </cell>
        </row>
        <row r="508">
          <cell r="B508" t="str">
            <v>F4.1b</v>
          </cell>
          <cell r="AA508">
            <v>283720.43</v>
          </cell>
        </row>
        <row r="509">
          <cell r="B509" t="str">
            <v>F4.1b</v>
          </cell>
          <cell r="AA509">
            <v>1133209.47</v>
          </cell>
        </row>
        <row r="510">
          <cell r="B510" t="str">
            <v>F4.1b</v>
          </cell>
          <cell r="AA510">
            <v>462049.68000000005</v>
          </cell>
        </row>
        <row r="511">
          <cell r="AA511">
            <v>2594747.7999999998</v>
          </cell>
        </row>
        <row r="512">
          <cell r="B512" t="str">
            <v>A2.5a</v>
          </cell>
          <cell r="AA512">
            <v>0</v>
          </cell>
        </row>
        <row r="513">
          <cell r="AA513">
            <v>2594747.7999999998</v>
          </cell>
        </row>
        <row r="514">
          <cell r="B514" t="str">
            <v>A2.4a</v>
          </cell>
          <cell r="AA514">
            <v>0</v>
          </cell>
        </row>
        <row r="515">
          <cell r="B515" t="str">
            <v>F4.1a</v>
          </cell>
          <cell r="AA515">
            <v>1105106.71</v>
          </cell>
        </row>
        <row r="516">
          <cell r="B516" t="str">
            <v>F4.1a</v>
          </cell>
          <cell r="AA516">
            <v>0</v>
          </cell>
        </row>
        <row r="517">
          <cell r="B517" t="str">
            <v>F4.1a</v>
          </cell>
          <cell r="AA517">
            <v>0</v>
          </cell>
        </row>
        <row r="518">
          <cell r="B518" t="str">
            <v>F4.1a</v>
          </cell>
          <cell r="AA518">
            <v>802442.95</v>
          </cell>
        </row>
        <row r="519">
          <cell r="B519" t="str">
            <v>F4.1a</v>
          </cell>
          <cell r="AA519">
            <v>566102.62</v>
          </cell>
        </row>
        <row r="520">
          <cell r="B520" t="str">
            <v>F4.1a</v>
          </cell>
          <cell r="AA520">
            <v>121095.52</v>
          </cell>
        </row>
        <row r="521">
          <cell r="B521" t="str">
            <v>F4.1a</v>
          </cell>
          <cell r="AA521">
            <v>0</v>
          </cell>
        </row>
        <row r="522">
          <cell r="AA522">
            <v>6666722.2399999993</v>
          </cell>
        </row>
        <row r="523">
          <cell r="B523" t="str">
            <v>F4.2a</v>
          </cell>
          <cell r="AA523">
            <v>0</v>
          </cell>
        </row>
        <row r="524">
          <cell r="AA524">
            <v>6666722.2399999993</v>
          </cell>
        </row>
        <row r="525">
          <cell r="B525" t="str">
            <v>F4.2a</v>
          </cell>
          <cell r="AA525">
            <v>0</v>
          </cell>
        </row>
        <row r="526">
          <cell r="B526" t="str">
            <v>F4.2a</v>
          </cell>
          <cell r="AA526">
            <v>0</v>
          </cell>
        </row>
        <row r="527">
          <cell r="AA527">
            <v>5318744.3199999994</v>
          </cell>
        </row>
        <row r="528">
          <cell r="AA528">
            <v>1817034.93</v>
          </cell>
        </row>
        <row r="529">
          <cell r="B529" t="str">
            <v>A2.5b</v>
          </cell>
          <cell r="AA529">
            <v>1768549.05</v>
          </cell>
        </row>
        <row r="530">
          <cell r="B530" t="str">
            <v>A2.5b</v>
          </cell>
          <cell r="AA530">
            <v>48485.88</v>
          </cell>
        </row>
        <row r="531">
          <cell r="AA531">
            <v>3501709.3899999997</v>
          </cell>
        </row>
        <row r="532">
          <cell r="B532" t="str">
            <v>A2.4b</v>
          </cell>
          <cell r="AA532">
            <v>0</v>
          </cell>
        </row>
        <row r="533">
          <cell r="AA533">
            <v>0</v>
          </cell>
        </row>
        <row r="534">
          <cell r="B534" t="str">
            <v>F4.2b</v>
          </cell>
          <cell r="AA534">
            <v>0</v>
          </cell>
        </row>
        <row r="535">
          <cell r="B535" t="str">
            <v>F4.2b</v>
          </cell>
          <cell r="AA535">
            <v>0</v>
          </cell>
        </row>
        <row r="536">
          <cell r="B536" t="str">
            <v>F4.2b</v>
          </cell>
          <cell r="AA536">
            <v>0</v>
          </cell>
        </row>
        <row r="537">
          <cell r="B537" t="str">
            <v>F4.2b</v>
          </cell>
          <cell r="AA537">
            <v>6537.71</v>
          </cell>
        </row>
        <row r="538">
          <cell r="B538" t="str">
            <v>F4.2b</v>
          </cell>
          <cell r="AA538">
            <v>0</v>
          </cell>
        </row>
        <row r="539">
          <cell r="B539" t="str">
            <v>F4.2b</v>
          </cell>
          <cell r="AA539">
            <v>846065.58</v>
          </cell>
        </row>
        <row r="540">
          <cell r="B540" t="str">
            <v>F4.2b</v>
          </cell>
          <cell r="AA540">
            <v>2349777.5699999998</v>
          </cell>
        </row>
        <row r="541">
          <cell r="B541" t="str">
            <v>F4.2b</v>
          </cell>
          <cell r="AA541">
            <v>299328.53000000003</v>
          </cell>
        </row>
        <row r="542">
          <cell r="AA542">
            <v>1347977.9200000002</v>
          </cell>
        </row>
        <row r="543">
          <cell r="B543" t="str">
            <v>A2.5b</v>
          </cell>
          <cell r="AA543">
            <v>0</v>
          </cell>
        </row>
        <row r="544">
          <cell r="B544" t="str">
            <v>A2.5b</v>
          </cell>
          <cell r="AA544">
            <v>0</v>
          </cell>
        </row>
        <row r="545">
          <cell r="AA545">
            <v>1347977.9200000002</v>
          </cell>
        </row>
        <row r="546">
          <cell r="B546" t="str">
            <v>A2.4b</v>
          </cell>
          <cell r="AA546">
            <v>0</v>
          </cell>
        </row>
        <row r="547">
          <cell r="B547" t="str">
            <v>F4.2a</v>
          </cell>
          <cell r="AA547">
            <v>0</v>
          </cell>
        </row>
        <row r="548">
          <cell r="B548" t="str">
            <v>F4.2a</v>
          </cell>
          <cell r="AA548">
            <v>0</v>
          </cell>
        </row>
        <row r="549">
          <cell r="B549" t="str">
            <v>F4.2a</v>
          </cell>
          <cell r="AA549">
            <v>0</v>
          </cell>
        </row>
        <row r="550">
          <cell r="B550" t="str">
            <v>F4.2a</v>
          </cell>
          <cell r="AA550">
            <v>1029418.35</v>
          </cell>
        </row>
        <row r="551">
          <cell r="B551" t="str">
            <v>F4.2a</v>
          </cell>
          <cell r="AA551">
            <v>277819.45</v>
          </cell>
        </row>
        <row r="552">
          <cell r="B552" t="str">
            <v>F4.2a</v>
          </cell>
          <cell r="AA552">
            <v>40740.120000000003</v>
          </cell>
        </row>
        <row r="553">
          <cell r="B553" t="str">
            <v>F4.2a</v>
          </cell>
          <cell r="AA553">
            <v>0</v>
          </cell>
        </row>
        <row r="554">
          <cell r="AA554">
            <v>399987.87000000104</v>
          </cell>
        </row>
        <row r="555">
          <cell r="AA555">
            <v>3465259.9099998195</v>
          </cell>
        </row>
        <row r="556">
          <cell r="AA556">
            <v>0</v>
          </cell>
        </row>
        <row r="557">
          <cell r="AA557">
            <v>16879299.469999999</v>
          </cell>
        </row>
        <row r="558">
          <cell r="B558" t="str">
            <v>F3.1</v>
          </cell>
          <cell r="AA558">
            <v>15597779.640000001</v>
          </cell>
        </row>
        <row r="559">
          <cell r="B559" t="str">
            <v>F3.1</v>
          </cell>
          <cell r="AA559">
            <v>1031170.7800000001</v>
          </cell>
        </row>
        <row r="560">
          <cell r="B560" t="str">
            <v>F3.1</v>
          </cell>
          <cell r="AA560">
            <v>250349.05000000002</v>
          </cell>
        </row>
        <row r="561">
          <cell r="B561" t="str">
            <v>F3.1</v>
          </cell>
          <cell r="AA561">
            <v>0</v>
          </cell>
        </row>
        <row r="562">
          <cell r="AA562">
            <v>346110.76</v>
          </cell>
        </row>
        <row r="563">
          <cell r="B563" t="str">
            <v>F3.2</v>
          </cell>
          <cell r="AA563">
            <v>346110.76</v>
          </cell>
        </row>
        <row r="564">
          <cell r="B564" t="str">
            <v>F3.2</v>
          </cell>
          <cell r="AA564">
            <v>0</v>
          </cell>
        </row>
        <row r="565">
          <cell r="B565" t="str">
            <v>F3.3</v>
          </cell>
          <cell r="AA565">
            <v>0</v>
          </cell>
        </row>
        <row r="566">
          <cell r="AA566">
            <v>17225410.23</v>
          </cell>
        </row>
        <row r="567">
          <cell r="AA567">
            <v>-13760150.320000181</v>
          </cell>
        </row>
      </sheetData>
      <sheetData sheetId="3"/>
      <sheetData sheetId="4"/>
      <sheetData sheetId="5">
        <row r="2">
          <cell r="W2" t="str">
            <v>Consuntivo 2019</v>
          </cell>
          <cell r="X2" t="str">
            <v>Consuntivo 2016</v>
          </cell>
          <cell r="AB2" t="str">
            <v>COD SP 
DM 2012</v>
          </cell>
        </row>
        <row r="7">
          <cell r="W7">
            <v>0</v>
          </cell>
          <cell r="X7">
            <v>0</v>
          </cell>
          <cell r="AB7" t="str">
            <v>AAA020</v>
          </cell>
        </row>
        <row r="9">
          <cell r="W9">
            <v>0</v>
          </cell>
          <cell r="X9">
            <v>0</v>
          </cell>
          <cell r="AB9" t="str">
            <v>AAA050</v>
          </cell>
        </row>
        <row r="11">
          <cell r="W11">
            <v>0</v>
          </cell>
          <cell r="X11">
            <v>0</v>
          </cell>
          <cell r="AB11" t="str">
            <v>AAA080</v>
          </cell>
        </row>
        <row r="13">
          <cell r="W13">
            <v>102664.6</v>
          </cell>
          <cell r="X13">
            <v>102664.6</v>
          </cell>
          <cell r="AB13" t="str">
            <v>AAA100</v>
          </cell>
        </row>
        <row r="15">
          <cell r="W15">
            <v>0</v>
          </cell>
          <cell r="X15">
            <v>0</v>
          </cell>
          <cell r="AB15" t="str">
            <v>AAA120</v>
          </cell>
        </row>
        <row r="16">
          <cell r="W16">
            <v>0</v>
          </cell>
          <cell r="X16">
            <v>0</v>
          </cell>
          <cell r="AB16" t="str">
            <v>AAA120</v>
          </cell>
        </row>
        <row r="18">
          <cell r="W18">
            <v>0</v>
          </cell>
          <cell r="X18">
            <v>0</v>
          </cell>
          <cell r="AB18" t="str">
            <v>AAA140</v>
          </cell>
        </row>
        <row r="19">
          <cell r="W19">
            <v>377237.19</v>
          </cell>
          <cell r="X19">
            <v>206736.09</v>
          </cell>
          <cell r="AB19" t="str">
            <v>AAA140</v>
          </cell>
        </row>
        <row r="20">
          <cell r="W20">
            <v>0</v>
          </cell>
          <cell r="X20">
            <v>0</v>
          </cell>
          <cell r="AB20" t="str">
            <v>AAA140</v>
          </cell>
        </row>
        <row r="22">
          <cell r="W22">
            <v>0</v>
          </cell>
          <cell r="X22">
            <v>0</v>
          </cell>
          <cell r="AB22" t="str">
            <v>AAA160</v>
          </cell>
        </row>
        <row r="24">
          <cell r="W24">
            <v>0</v>
          </cell>
          <cell r="X24">
            <v>0</v>
          </cell>
          <cell r="AB24" t="str">
            <v>AAA180</v>
          </cell>
        </row>
        <row r="26">
          <cell r="W26">
            <v>0</v>
          </cell>
          <cell r="X26">
            <v>0</v>
          </cell>
          <cell r="AB26" t="str">
            <v>AAA200</v>
          </cell>
        </row>
        <row r="29">
          <cell r="W29">
            <v>0</v>
          </cell>
          <cell r="X29">
            <v>0</v>
          </cell>
          <cell r="AB29" t="str">
            <v>AAA290</v>
          </cell>
        </row>
        <row r="30">
          <cell r="W30">
            <v>2263880.09</v>
          </cell>
          <cell r="X30">
            <v>2263880.09</v>
          </cell>
          <cell r="AB30" t="str">
            <v>AAA300</v>
          </cell>
        </row>
        <row r="32">
          <cell r="W32">
            <v>0</v>
          </cell>
          <cell r="X32">
            <v>0</v>
          </cell>
          <cell r="AB32" t="str">
            <v>AAA330</v>
          </cell>
        </row>
        <row r="33">
          <cell r="W33">
            <v>0</v>
          </cell>
          <cell r="X33">
            <v>0</v>
          </cell>
          <cell r="AB33" t="str">
            <v>AAA330</v>
          </cell>
        </row>
        <row r="34">
          <cell r="W34">
            <v>0</v>
          </cell>
          <cell r="X34">
            <v>0</v>
          </cell>
          <cell r="AB34" t="str">
            <v>AAA330</v>
          </cell>
        </row>
        <row r="36">
          <cell r="W36">
            <v>263949121.93000001</v>
          </cell>
          <cell r="X36">
            <v>263949121.93000001</v>
          </cell>
          <cell r="AB36" t="str">
            <v>AAA360</v>
          </cell>
        </row>
        <row r="37">
          <cell r="W37">
            <v>21434980.870000001</v>
          </cell>
          <cell r="X37">
            <v>12318778.370000001</v>
          </cell>
          <cell r="AB37" t="str">
            <v>AAA360</v>
          </cell>
        </row>
        <row r="39">
          <cell r="W39">
            <v>965743.07</v>
          </cell>
          <cell r="X39">
            <v>965743.07000000007</v>
          </cell>
        </row>
        <row r="40">
          <cell r="W40">
            <v>0</v>
          </cell>
          <cell r="X40">
            <v>0</v>
          </cell>
          <cell r="AB40" t="str">
            <v>AAA390</v>
          </cell>
        </row>
        <row r="41">
          <cell r="W41">
            <v>965743.07</v>
          </cell>
          <cell r="X41">
            <v>965743.07000000007</v>
          </cell>
          <cell r="AB41" t="str">
            <v>AAA390</v>
          </cell>
        </row>
        <row r="42">
          <cell r="W42">
            <v>34394523.109999999</v>
          </cell>
          <cell r="X42">
            <v>34243505.359999999</v>
          </cell>
          <cell r="AB42" t="str">
            <v>AAA390</v>
          </cell>
        </row>
        <row r="43">
          <cell r="W43">
            <v>0</v>
          </cell>
          <cell r="X43">
            <v>0</v>
          </cell>
          <cell r="AB43" t="str">
            <v>AAA390</v>
          </cell>
        </row>
        <row r="44">
          <cell r="W44">
            <v>0</v>
          </cell>
          <cell r="X44">
            <v>0</v>
          </cell>
          <cell r="AB44" t="str">
            <v>AAA390</v>
          </cell>
        </row>
        <row r="45">
          <cell r="W45">
            <v>445.3</v>
          </cell>
          <cell r="X45">
            <v>0</v>
          </cell>
          <cell r="AB45" t="str">
            <v>AAA390</v>
          </cell>
        </row>
        <row r="47">
          <cell r="W47">
            <v>124034542.40000001</v>
          </cell>
          <cell r="X47">
            <v>116173249.38</v>
          </cell>
        </row>
        <row r="48">
          <cell r="W48">
            <v>123648802.95</v>
          </cell>
          <cell r="X48">
            <v>115787509.92999999</v>
          </cell>
          <cell r="AB48" t="str">
            <v>AAA420</v>
          </cell>
        </row>
        <row r="49">
          <cell r="W49">
            <v>385739.45</v>
          </cell>
          <cell r="X49">
            <v>385739.45</v>
          </cell>
          <cell r="AB49" t="str">
            <v>AAA420</v>
          </cell>
        </row>
        <row r="50">
          <cell r="W50">
            <v>19395.560000000001</v>
          </cell>
          <cell r="X50">
            <v>19395.560000000001</v>
          </cell>
          <cell r="AB50" t="str">
            <v>AAA420</v>
          </cell>
        </row>
        <row r="51">
          <cell r="W51">
            <v>99851.13</v>
          </cell>
          <cell r="X51">
            <v>78906.2</v>
          </cell>
          <cell r="AB51" t="str">
            <v>AAA420</v>
          </cell>
        </row>
        <row r="53">
          <cell r="W53">
            <v>14514661.390000001</v>
          </cell>
          <cell r="X53">
            <v>14345100.42</v>
          </cell>
          <cell r="AB53" t="str">
            <v>AAA450</v>
          </cell>
        </row>
        <row r="54">
          <cell r="W54">
            <v>84493.16</v>
          </cell>
          <cell r="X54">
            <v>75694.51999999999</v>
          </cell>
          <cell r="AB54" t="str">
            <v>AAA450</v>
          </cell>
        </row>
        <row r="55">
          <cell r="W55">
            <v>798158.38</v>
          </cell>
          <cell r="X55">
            <v>682771.94</v>
          </cell>
          <cell r="AB55" t="str">
            <v>AAA450</v>
          </cell>
        </row>
        <row r="57">
          <cell r="W57">
            <v>0</v>
          </cell>
          <cell r="X57">
            <v>0</v>
          </cell>
          <cell r="AB57" t="str">
            <v>AAA480</v>
          </cell>
        </row>
        <row r="58">
          <cell r="W58">
            <v>1533525.42</v>
          </cell>
          <cell r="X58">
            <v>496586.4</v>
          </cell>
          <cell r="AB58" t="str">
            <v>AAA480</v>
          </cell>
        </row>
        <row r="59">
          <cell r="W59">
            <v>4201694.8899999997</v>
          </cell>
          <cell r="X59">
            <v>3931415.02</v>
          </cell>
          <cell r="AB59" t="str">
            <v>AAA480</v>
          </cell>
        </row>
        <row r="61">
          <cell r="W61">
            <v>0</v>
          </cell>
          <cell r="X61">
            <v>0</v>
          </cell>
          <cell r="AB61" t="str">
            <v>AAA500</v>
          </cell>
        </row>
        <row r="63">
          <cell r="W63">
            <v>6359540.0499999998</v>
          </cell>
          <cell r="X63">
            <v>6272738</v>
          </cell>
          <cell r="AB63" t="str">
            <v>AAA520</v>
          </cell>
        </row>
        <row r="64">
          <cell r="W64">
            <v>5842047.9400000004</v>
          </cell>
          <cell r="X64">
            <v>5819652</v>
          </cell>
          <cell r="AB64" t="str">
            <v>AAA520</v>
          </cell>
        </row>
        <row r="65">
          <cell r="W65">
            <v>1478614.36</v>
          </cell>
          <cell r="X65">
            <v>1059395.3200000003</v>
          </cell>
          <cell r="AB65" t="str">
            <v>AAA520</v>
          </cell>
        </row>
        <row r="66">
          <cell r="W66">
            <v>3220666.3</v>
          </cell>
          <cell r="X66">
            <v>3066311.16</v>
          </cell>
          <cell r="AB66" t="str">
            <v>AAA520</v>
          </cell>
        </row>
        <row r="67">
          <cell r="W67">
            <v>1002039.59</v>
          </cell>
          <cell r="X67">
            <v>720300.89</v>
          </cell>
        </row>
        <row r="68">
          <cell r="W68">
            <v>406774.97</v>
          </cell>
          <cell r="X68">
            <v>287558.86</v>
          </cell>
          <cell r="AB68" t="str">
            <v>AAA520</v>
          </cell>
        </row>
        <row r="69">
          <cell r="W69">
            <v>595264.62</v>
          </cell>
          <cell r="X69">
            <v>432742.03</v>
          </cell>
          <cell r="AB69" t="str">
            <v>AAA520</v>
          </cell>
        </row>
        <row r="71">
          <cell r="W71">
            <v>6587454.7300000004</v>
          </cell>
          <cell r="X71">
            <v>8117709.7699999996</v>
          </cell>
          <cell r="AB71" t="str">
            <v>AAA540</v>
          </cell>
        </row>
        <row r="72">
          <cell r="W72">
            <v>0</v>
          </cell>
          <cell r="X72">
            <v>0</v>
          </cell>
          <cell r="AB72" t="str">
            <v>AAA540</v>
          </cell>
        </row>
        <row r="73">
          <cell r="W73">
            <v>0</v>
          </cell>
          <cell r="X73">
            <v>0</v>
          </cell>
          <cell r="AB73" t="str">
            <v>AAA540</v>
          </cell>
        </row>
        <row r="74">
          <cell r="W74">
            <v>0</v>
          </cell>
          <cell r="X74">
            <v>0</v>
          </cell>
          <cell r="AB74" t="str">
            <v>AAA540</v>
          </cell>
        </row>
        <row r="75">
          <cell r="W75">
            <v>0</v>
          </cell>
          <cell r="X75">
            <v>0</v>
          </cell>
          <cell r="AB75" t="str">
            <v>AAA540</v>
          </cell>
        </row>
        <row r="78">
          <cell r="W78">
            <v>0</v>
          </cell>
          <cell r="X78">
            <v>0</v>
          </cell>
          <cell r="AB78" t="str">
            <v>AAA660</v>
          </cell>
        </row>
        <row r="80">
          <cell r="W80">
            <v>0</v>
          </cell>
          <cell r="X80">
            <v>0</v>
          </cell>
          <cell r="AB80" t="str">
            <v>AAA670</v>
          </cell>
        </row>
        <row r="82">
          <cell r="W82">
            <v>0</v>
          </cell>
          <cell r="X82">
            <v>0</v>
          </cell>
          <cell r="AB82" t="str">
            <v>AAA680</v>
          </cell>
        </row>
        <row r="83">
          <cell r="W83">
            <v>0</v>
          </cell>
          <cell r="X83">
            <v>0</v>
          </cell>
          <cell r="AB83" t="str">
            <v>AAA680</v>
          </cell>
        </row>
        <row r="85">
          <cell r="W85">
            <v>0</v>
          </cell>
          <cell r="X85">
            <v>0</v>
          </cell>
          <cell r="AB85" t="str">
            <v>AAA690</v>
          </cell>
        </row>
        <row r="86">
          <cell r="W86">
            <v>0</v>
          </cell>
          <cell r="X86">
            <v>0</v>
          </cell>
          <cell r="AB86" t="str">
            <v>AAA690</v>
          </cell>
        </row>
        <row r="87">
          <cell r="W87">
            <v>0</v>
          </cell>
          <cell r="X87">
            <v>0</v>
          </cell>
          <cell r="AB87" t="str">
            <v>AAA690</v>
          </cell>
        </row>
        <row r="88">
          <cell r="W88">
            <v>0</v>
          </cell>
          <cell r="X88">
            <v>0</v>
          </cell>
          <cell r="AB88" t="str">
            <v>AAA690</v>
          </cell>
        </row>
        <row r="90">
          <cell r="W90">
            <v>5268</v>
          </cell>
          <cell r="X90">
            <v>5268</v>
          </cell>
          <cell r="AB90" t="str">
            <v>AAA710</v>
          </cell>
        </row>
        <row r="91">
          <cell r="W91">
            <v>3201.68</v>
          </cell>
          <cell r="X91">
            <v>3201.68</v>
          </cell>
          <cell r="AB91" t="str">
            <v>AAA710</v>
          </cell>
        </row>
        <row r="92">
          <cell r="W92">
            <v>0</v>
          </cell>
          <cell r="X92">
            <v>0</v>
          </cell>
          <cell r="AB92" t="str">
            <v>AAA710</v>
          </cell>
        </row>
        <row r="94">
          <cell r="W94">
            <v>0</v>
          </cell>
          <cell r="X94">
            <v>0</v>
          </cell>
          <cell r="AB94" t="str">
            <v>AAA730</v>
          </cell>
        </row>
        <row r="95">
          <cell r="W95">
            <v>0</v>
          </cell>
          <cell r="X95">
            <v>0</v>
          </cell>
          <cell r="AB95" t="str">
            <v>AAA740</v>
          </cell>
        </row>
        <row r="96">
          <cell r="W96">
            <v>0</v>
          </cell>
          <cell r="X96">
            <v>0</v>
          </cell>
          <cell r="AB96" t="str">
            <v>AAA750</v>
          </cell>
        </row>
        <row r="97">
          <cell r="W97">
            <v>0</v>
          </cell>
          <cell r="X97">
            <v>0</v>
          </cell>
          <cell r="AB97" t="str">
            <v>AAA760</v>
          </cell>
        </row>
        <row r="101">
          <cell r="W101">
            <v>4603866.33</v>
          </cell>
          <cell r="X101">
            <v>5711925.7200000007</v>
          </cell>
          <cell r="AB101" t="str">
            <v>ABA020</v>
          </cell>
        </row>
        <row r="102">
          <cell r="W102">
            <v>92491.249999999985</v>
          </cell>
          <cell r="X102">
            <v>282025.2</v>
          </cell>
          <cell r="AB102" t="str">
            <v>ABA020</v>
          </cell>
        </row>
        <row r="103">
          <cell r="W103">
            <v>19323.079999999998</v>
          </cell>
          <cell r="X103">
            <v>88551.85</v>
          </cell>
          <cell r="AB103" t="str">
            <v>ABA020</v>
          </cell>
        </row>
        <row r="104">
          <cell r="W104">
            <v>0</v>
          </cell>
          <cell r="X104">
            <v>0</v>
          </cell>
          <cell r="AB104" t="str">
            <v>ABA020</v>
          </cell>
        </row>
        <row r="105">
          <cell r="W105">
            <v>103825.25</v>
          </cell>
          <cell r="X105">
            <v>102231.70000000001</v>
          </cell>
          <cell r="AB105" t="str">
            <v>ABA020</v>
          </cell>
        </row>
        <row r="106">
          <cell r="W106">
            <v>33485.699999999997</v>
          </cell>
          <cell r="X106">
            <v>32215.820000000003</v>
          </cell>
          <cell r="AB106" t="str">
            <v>ABA020</v>
          </cell>
        </row>
        <row r="107">
          <cell r="W107">
            <v>23427.779999999992</v>
          </cell>
          <cell r="X107">
            <v>0</v>
          </cell>
          <cell r="AB107" t="str">
            <v>ABA020</v>
          </cell>
        </row>
        <row r="108">
          <cell r="W108">
            <v>259587.21</v>
          </cell>
          <cell r="X108">
            <v>0</v>
          </cell>
          <cell r="AB108" t="str">
            <v>ABA020</v>
          </cell>
        </row>
        <row r="110">
          <cell r="W110">
            <v>0</v>
          </cell>
          <cell r="X110">
            <v>0</v>
          </cell>
          <cell r="AB110" t="str">
            <v>ABA030</v>
          </cell>
        </row>
        <row r="112">
          <cell r="W112">
            <v>0</v>
          </cell>
          <cell r="X112">
            <v>0</v>
          </cell>
          <cell r="AB112" t="str">
            <v>ABA040</v>
          </cell>
        </row>
        <row r="113">
          <cell r="W113">
            <v>48336.119999999995</v>
          </cell>
          <cell r="X113">
            <v>29708.219999999998</v>
          </cell>
          <cell r="AB113" t="str">
            <v>ABA040</v>
          </cell>
        </row>
        <row r="114">
          <cell r="W114">
            <v>251882.98000000004</v>
          </cell>
          <cell r="X114">
            <v>42108.460000000006</v>
          </cell>
          <cell r="AB114" t="str">
            <v>ABA040</v>
          </cell>
        </row>
        <row r="115">
          <cell r="W115">
            <v>78890.670000000013</v>
          </cell>
          <cell r="X115">
            <v>0</v>
          </cell>
          <cell r="AB115" t="str">
            <v>ABA040</v>
          </cell>
        </row>
        <row r="116">
          <cell r="W116">
            <v>76509.83</v>
          </cell>
          <cell r="X116">
            <v>0</v>
          </cell>
          <cell r="AB116" t="str">
            <v>ABA040</v>
          </cell>
        </row>
        <row r="117">
          <cell r="W117">
            <v>122650.6</v>
          </cell>
          <cell r="X117">
            <v>0</v>
          </cell>
          <cell r="AB117" t="str">
            <v>ABA040</v>
          </cell>
        </row>
        <row r="118">
          <cell r="W118">
            <v>83868.239999999991</v>
          </cell>
          <cell r="X118">
            <v>825624.55999999982</v>
          </cell>
          <cell r="AB118" t="str">
            <v>ABA040</v>
          </cell>
        </row>
        <row r="119">
          <cell r="W119">
            <v>14831.75</v>
          </cell>
          <cell r="X119">
            <v>0</v>
          </cell>
          <cell r="AB119" t="str">
            <v>ABA040</v>
          </cell>
        </row>
        <row r="120">
          <cell r="W120">
            <v>104768.07999999999</v>
          </cell>
          <cell r="X120">
            <v>68843.540000000008</v>
          </cell>
          <cell r="AB120" t="str">
            <v>ABA040</v>
          </cell>
        </row>
        <row r="121">
          <cell r="W121">
            <v>222181.61999999997</v>
          </cell>
          <cell r="X121">
            <v>273190.32000000007</v>
          </cell>
          <cell r="AB121" t="str">
            <v>ABA040</v>
          </cell>
        </row>
        <row r="122">
          <cell r="W122">
            <v>1550285.1400000001</v>
          </cell>
          <cell r="X122">
            <v>2022758.5199999998</v>
          </cell>
          <cell r="AB122" t="str">
            <v>ABA040</v>
          </cell>
        </row>
        <row r="123">
          <cell r="W123">
            <v>139628.48999999996</v>
          </cell>
          <cell r="X123">
            <v>0</v>
          </cell>
          <cell r="AB123" t="str">
            <v>ABA040</v>
          </cell>
        </row>
        <row r="124">
          <cell r="W124">
            <v>23285.870000000003</v>
          </cell>
          <cell r="X124">
            <v>22776.920000000002</v>
          </cell>
          <cell r="AB124" t="str">
            <v>ABA040</v>
          </cell>
        </row>
        <row r="125">
          <cell r="W125">
            <v>54968</v>
          </cell>
          <cell r="X125">
            <v>248553.28</v>
          </cell>
          <cell r="AB125" t="str">
            <v>ABA040</v>
          </cell>
        </row>
        <row r="126">
          <cell r="W126">
            <v>9076.3799999999901</v>
          </cell>
          <cell r="X126">
            <v>0</v>
          </cell>
          <cell r="AB126" t="str">
            <v>ABA040</v>
          </cell>
        </row>
        <row r="127">
          <cell r="W127">
            <v>357584.7</v>
          </cell>
          <cell r="X127">
            <v>164.7</v>
          </cell>
          <cell r="AB127" t="str">
            <v>ABA040</v>
          </cell>
        </row>
        <row r="128">
          <cell r="W128">
            <v>96698.9</v>
          </cell>
          <cell r="X128">
            <v>0</v>
          </cell>
          <cell r="AB128" t="str">
            <v>ABA040</v>
          </cell>
        </row>
        <row r="129">
          <cell r="W129">
            <v>376087.83</v>
          </cell>
          <cell r="X129">
            <v>0</v>
          </cell>
          <cell r="AB129" t="str">
            <v>ABA040</v>
          </cell>
        </row>
        <row r="130">
          <cell r="W130">
            <v>53769.73</v>
          </cell>
          <cell r="X130">
            <v>0</v>
          </cell>
          <cell r="AB130" t="str">
            <v>ABA040</v>
          </cell>
        </row>
        <row r="131">
          <cell r="W131">
            <v>124100.71</v>
          </cell>
          <cell r="X131">
            <v>0</v>
          </cell>
          <cell r="AB131" t="str">
            <v>ABA040</v>
          </cell>
        </row>
        <row r="132">
          <cell r="W132">
            <v>783043.18</v>
          </cell>
          <cell r="X132">
            <v>0</v>
          </cell>
          <cell r="AB132" t="str">
            <v>ABA040</v>
          </cell>
        </row>
        <row r="133">
          <cell r="W133">
            <v>1207.3400000000001</v>
          </cell>
          <cell r="X133">
            <v>0</v>
          </cell>
          <cell r="AB133" t="str">
            <v>ABA040</v>
          </cell>
        </row>
        <row r="134">
          <cell r="W134">
            <v>184877.11</v>
          </cell>
          <cell r="X134">
            <v>19.52</v>
          </cell>
          <cell r="AB134" t="str">
            <v>ABA040</v>
          </cell>
        </row>
        <row r="135">
          <cell r="W135">
            <v>342237.13</v>
          </cell>
          <cell r="X135">
            <v>0</v>
          </cell>
          <cell r="AB135" t="str">
            <v>ABA040</v>
          </cell>
        </row>
        <row r="136">
          <cell r="W136">
            <v>242819.31</v>
          </cell>
          <cell r="X136">
            <v>0</v>
          </cell>
          <cell r="AB136" t="str">
            <v>ABA040</v>
          </cell>
        </row>
        <row r="137">
          <cell r="W137">
            <v>18671.740000000005</v>
          </cell>
          <cell r="X137">
            <v>29098.22</v>
          </cell>
          <cell r="AB137" t="str">
            <v>ABA040</v>
          </cell>
        </row>
        <row r="138">
          <cell r="W138">
            <v>213297.25</v>
          </cell>
          <cell r="X138">
            <v>5047821.1899999995</v>
          </cell>
          <cell r="AB138" t="str">
            <v>ABA040</v>
          </cell>
        </row>
        <row r="139">
          <cell r="W139">
            <v>859038.40000000014</v>
          </cell>
          <cell r="X139">
            <v>9528.1999999999989</v>
          </cell>
          <cell r="AB139" t="str">
            <v>ABA040</v>
          </cell>
        </row>
        <row r="140">
          <cell r="W140">
            <v>418157.83999999997</v>
          </cell>
          <cell r="X140">
            <v>0</v>
          </cell>
          <cell r="AB140" t="str">
            <v>ABA040</v>
          </cell>
        </row>
        <row r="141">
          <cell r="W141">
            <v>240773.07</v>
          </cell>
          <cell r="X141">
            <v>0</v>
          </cell>
          <cell r="AB141" t="str">
            <v>ABA040</v>
          </cell>
        </row>
        <row r="143">
          <cell r="W143">
            <v>114168.08999999998</v>
          </cell>
          <cell r="X143">
            <v>37546.33</v>
          </cell>
          <cell r="AB143" t="str">
            <v>ABA050</v>
          </cell>
        </row>
        <row r="144">
          <cell r="W144">
            <v>0</v>
          </cell>
          <cell r="X144">
            <v>0</v>
          </cell>
          <cell r="AB144" t="str">
            <v>ABA050</v>
          </cell>
        </row>
        <row r="146">
          <cell r="W146">
            <v>14636.989999999998</v>
          </cell>
          <cell r="X146">
            <v>16516.95</v>
          </cell>
          <cell r="AB146" t="str">
            <v>ABA060</v>
          </cell>
        </row>
        <row r="147">
          <cell r="W147">
            <v>229.60000000003492</v>
          </cell>
          <cell r="X147">
            <v>468368.86999999994</v>
          </cell>
          <cell r="AB147" t="str">
            <v>ABA060</v>
          </cell>
        </row>
        <row r="148">
          <cell r="W148">
            <v>0</v>
          </cell>
          <cell r="X148">
            <v>20177.07</v>
          </cell>
          <cell r="AB148" t="str">
            <v>ABA060</v>
          </cell>
        </row>
        <row r="149">
          <cell r="W149">
            <v>572.93999999999994</v>
          </cell>
          <cell r="X149">
            <v>8827.5</v>
          </cell>
          <cell r="AB149" t="str">
            <v>ABA060</v>
          </cell>
        </row>
        <row r="150">
          <cell r="W150">
            <v>572.93999999999994</v>
          </cell>
          <cell r="X150">
            <v>8827.5</v>
          </cell>
        </row>
        <row r="151">
          <cell r="W151">
            <v>0</v>
          </cell>
          <cell r="X151">
            <v>0</v>
          </cell>
        </row>
        <row r="153">
          <cell r="W153">
            <v>25929.58</v>
          </cell>
          <cell r="X153">
            <v>45422.009999999995</v>
          </cell>
          <cell r="AB153" t="str">
            <v>ABA070</v>
          </cell>
        </row>
        <row r="155">
          <cell r="W155">
            <v>13343.23</v>
          </cell>
          <cell r="X155">
            <v>1872.3</v>
          </cell>
          <cell r="AB155" t="str">
            <v>ABA080</v>
          </cell>
        </row>
        <row r="156">
          <cell r="W156">
            <v>2462.1999999999998</v>
          </cell>
          <cell r="X156">
            <v>49.59</v>
          </cell>
          <cell r="AB156" t="str">
            <v>ABA080</v>
          </cell>
        </row>
        <row r="157">
          <cell r="W157">
            <v>3748.45</v>
          </cell>
          <cell r="X157">
            <v>3402.7</v>
          </cell>
          <cell r="AB157" t="str">
            <v>ABA080</v>
          </cell>
        </row>
        <row r="159">
          <cell r="W159">
            <v>115599.36</v>
          </cell>
          <cell r="X159">
            <v>215409.47999999998</v>
          </cell>
          <cell r="AB159" t="str">
            <v>ABA090</v>
          </cell>
        </row>
        <row r="160">
          <cell r="W160">
            <v>44665.17</v>
          </cell>
          <cell r="X160">
            <v>155542.09000000003</v>
          </cell>
          <cell r="AB160" t="str">
            <v>ABA090</v>
          </cell>
        </row>
        <row r="161">
          <cell r="W161">
            <v>82388.72</v>
          </cell>
          <cell r="X161">
            <v>109528.85</v>
          </cell>
          <cell r="AB161" t="str">
            <v>ABA090</v>
          </cell>
        </row>
        <row r="163">
          <cell r="W163">
            <v>0</v>
          </cell>
          <cell r="X163">
            <v>0</v>
          </cell>
          <cell r="AB163" t="str">
            <v>ABA100</v>
          </cell>
        </row>
        <row r="165">
          <cell r="W165">
            <v>0</v>
          </cell>
          <cell r="X165">
            <v>3004.4099999999989</v>
          </cell>
          <cell r="AB165" t="str">
            <v>ABA120</v>
          </cell>
        </row>
        <row r="167">
          <cell r="W167">
            <v>46180.290000000008</v>
          </cell>
          <cell r="X167">
            <v>80214.83</v>
          </cell>
          <cell r="AB167" t="str">
            <v>ABA130</v>
          </cell>
        </row>
        <row r="169">
          <cell r="W169">
            <v>0</v>
          </cell>
          <cell r="X169">
            <v>0</v>
          </cell>
          <cell r="AB169" t="str">
            <v>ABA140</v>
          </cell>
        </row>
        <row r="171">
          <cell r="W171">
            <v>9829.8300000000017</v>
          </cell>
          <cell r="X171">
            <v>33066.519999999997</v>
          </cell>
          <cell r="AB171" t="str">
            <v>ABA150</v>
          </cell>
        </row>
        <row r="172">
          <cell r="W172">
            <v>356806.98999999993</v>
          </cell>
          <cell r="X172">
            <v>430059.41000000003</v>
          </cell>
          <cell r="AB172" t="str">
            <v>ABA150</v>
          </cell>
        </row>
        <row r="174">
          <cell r="W174">
            <v>0</v>
          </cell>
          <cell r="X174">
            <v>0</v>
          </cell>
          <cell r="AB174" t="str">
            <v>ABA160</v>
          </cell>
        </row>
        <row r="175">
          <cell r="W175">
            <v>2688.3399999999997</v>
          </cell>
          <cell r="X175">
            <v>0</v>
          </cell>
          <cell r="AB175" t="str">
            <v>ABA160</v>
          </cell>
        </row>
        <row r="176">
          <cell r="W176">
            <v>289.75</v>
          </cell>
          <cell r="X176">
            <v>7507.83</v>
          </cell>
          <cell r="AB176" t="str">
            <v>ABA160</v>
          </cell>
        </row>
        <row r="177">
          <cell r="W177">
            <v>0</v>
          </cell>
          <cell r="X177">
            <v>0</v>
          </cell>
          <cell r="AB177" t="str">
            <v>ABA160</v>
          </cell>
        </row>
        <row r="178">
          <cell r="W178">
            <v>419.53</v>
          </cell>
          <cell r="X178">
            <v>661.82</v>
          </cell>
          <cell r="AB178" t="str">
            <v>ABA160</v>
          </cell>
        </row>
        <row r="180">
          <cell r="W180">
            <v>285468.95999999996</v>
          </cell>
          <cell r="X180">
            <v>445597.63999999996</v>
          </cell>
          <cell r="AB180" t="str">
            <v>ABA170</v>
          </cell>
        </row>
        <row r="182">
          <cell r="W182">
            <v>0</v>
          </cell>
          <cell r="X182">
            <v>0</v>
          </cell>
          <cell r="AB182" t="str">
            <v>ABA180</v>
          </cell>
        </row>
        <row r="185">
          <cell r="W185">
            <v>0</v>
          </cell>
          <cell r="X185">
            <v>0</v>
          </cell>
          <cell r="AB185" t="str">
            <v>ABA201</v>
          </cell>
        </row>
        <row r="187">
          <cell r="W187">
            <v>0</v>
          </cell>
          <cell r="X187">
            <v>0</v>
          </cell>
          <cell r="AB187" t="str">
            <v>ABA220</v>
          </cell>
        </row>
        <row r="189">
          <cell r="W189">
            <v>0</v>
          </cell>
          <cell r="X189">
            <v>0</v>
          </cell>
          <cell r="AB189" t="str">
            <v>ABA230</v>
          </cell>
        </row>
        <row r="190">
          <cell r="W190">
            <v>0</v>
          </cell>
          <cell r="X190">
            <v>0</v>
          </cell>
          <cell r="AB190" t="str">
            <v>ABA230</v>
          </cell>
        </row>
        <row r="192">
          <cell r="W192">
            <v>0</v>
          </cell>
          <cell r="X192">
            <v>0</v>
          </cell>
          <cell r="AB192" t="str">
            <v>ABA240</v>
          </cell>
        </row>
        <row r="194">
          <cell r="W194">
            <v>0</v>
          </cell>
          <cell r="X194">
            <v>0</v>
          </cell>
          <cell r="AB194" t="str">
            <v>ABA250</v>
          </cell>
        </row>
        <row r="196">
          <cell r="W196">
            <v>0</v>
          </cell>
          <cell r="X196">
            <v>0</v>
          </cell>
          <cell r="AB196" t="str">
            <v>ABA260</v>
          </cell>
        </row>
        <row r="198">
          <cell r="W198">
            <v>0</v>
          </cell>
          <cell r="X198">
            <v>0</v>
          </cell>
          <cell r="AB198" t="str">
            <v>ABA270</v>
          </cell>
        </row>
        <row r="199">
          <cell r="W199">
            <v>0</v>
          </cell>
          <cell r="AB199" t="str">
            <v>ABA271</v>
          </cell>
        </row>
        <row r="201">
          <cell r="W201">
            <v>0</v>
          </cell>
          <cell r="X201">
            <v>0</v>
          </cell>
          <cell r="AB201" t="str">
            <v>ABA280</v>
          </cell>
        </row>
        <row r="203">
          <cell r="W203">
            <v>0</v>
          </cell>
          <cell r="X203">
            <v>0</v>
          </cell>
          <cell r="AB203" t="str">
            <v>ABA300</v>
          </cell>
        </row>
        <row r="204">
          <cell r="W204">
            <v>0</v>
          </cell>
          <cell r="X204">
            <v>0</v>
          </cell>
          <cell r="AB204" t="str">
            <v>ABA310</v>
          </cell>
        </row>
        <row r="205">
          <cell r="W205">
            <v>0</v>
          </cell>
          <cell r="X205">
            <v>0</v>
          </cell>
          <cell r="AB205" t="str">
            <v>ABA320</v>
          </cell>
        </row>
        <row r="206">
          <cell r="W206">
            <v>0</v>
          </cell>
          <cell r="X206">
            <v>0</v>
          </cell>
          <cell r="AB206" t="str">
            <v>ABA330</v>
          </cell>
        </row>
        <row r="208">
          <cell r="W208">
            <v>160474.44</v>
          </cell>
          <cell r="X208">
            <v>120259.95</v>
          </cell>
          <cell r="AB208" t="str">
            <v>ABA340</v>
          </cell>
        </row>
        <row r="210">
          <cell r="W210">
            <v>0</v>
          </cell>
          <cell r="X210">
            <v>0</v>
          </cell>
          <cell r="AB210" t="str">
            <v>ABA370</v>
          </cell>
        </row>
        <row r="211">
          <cell r="W211">
            <v>0</v>
          </cell>
          <cell r="X211">
            <v>0</v>
          </cell>
          <cell r="AB211" t="str">
            <v>ABA380</v>
          </cell>
        </row>
        <row r="212">
          <cell r="W212">
            <v>98906009.110000014</v>
          </cell>
          <cell r="X212">
            <v>116155605.78000009</v>
          </cell>
          <cell r="AB212" t="str">
            <v>ABA390</v>
          </cell>
        </row>
        <row r="213">
          <cell r="W213">
            <v>202825057.65000001</v>
          </cell>
          <cell r="X213">
            <v>391296768.16000003</v>
          </cell>
          <cell r="AB213" t="str">
            <v>ABA400</v>
          </cell>
        </row>
        <row r="214">
          <cell r="W214">
            <v>0</v>
          </cell>
          <cell r="X214">
            <v>0</v>
          </cell>
          <cell r="AB214" t="str">
            <v>ABA400</v>
          </cell>
        </row>
        <row r="215">
          <cell r="W215">
            <v>0</v>
          </cell>
          <cell r="X215">
            <v>0</v>
          </cell>
          <cell r="AB215" t="str">
            <v>ABA400</v>
          </cell>
        </row>
        <row r="216">
          <cell r="W216">
            <v>66874467.260000005</v>
          </cell>
          <cell r="X216">
            <v>155803352.91999999</v>
          </cell>
          <cell r="AB216" t="str">
            <v>ABA410</v>
          </cell>
        </row>
        <row r="217">
          <cell r="W217">
            <v>0</v>
          </cell>
          <cell r="X217">
            <v>0</v>
          </cell>
          <cell r="AB217" t="str">
            <v>ABA410</v>
          </cell>
        </row>
        <row r="218">
          <cell r="W218">
            <v>0</v>
          </cell>
          <cell r="X218">
            <v>0</v>
          </cell>
          <cell r="AB218" t="str">
            <v>ABA420</v>
          </cell>
        </row>
        <row r="219">
          <cell r="W219">
            <v>0</v>
          </cell>
          <cell r="X219">
            <v>0</v>
          </cell>
          <cell r="AB219" t="str">
            <v>ABA420</v>
          </cell>
        </row>
        <row r="220">
          <cell r="W220">
            <v>10150739.019999998</v>
          </cell>
          <cell r="X220">
            <v>13158553.540000001</v>
          </cell>
          <cell r="AB220" t="str">
            <v>ABA430</v>
          </cell>
        </row>
        <row r="221">
          <cell r="W221">
            <v>0</v>
          </cell>
          <cell r="X221">
            <v>0</v>
          </cell>
          <cell r="AB221" t="str">
            <v>ABA440</v>
          </cell>
        </row>
        <row r="222">
          <cell r="W222">
            <v>0</v>
          </cell>
          <cell r="X222">
            <v>0</v>
          </cell>
          <cell r="AB222" t="str">
            <v>ABA450</v>
          </cell>
        </row>
        <row r="223">
          <cell r="W223">
            <v>0</v>
          </cell>
          <cell r="X223">
            <v>0</v>
          </cell>
        </row>
        <row r="224">
          <cell r="W224">
            <v>0</v>
          </cell>
          <cell r="X224">
            <v>0</v>
          </cell>
        </row>
        <row r="225">
          <cell r="W225">
            <v>0</v>
          </cell>
          <cell r="X225">
            <v>0</v>
          </cell>
          <cell r="AB225" t="str">
            <v>ABA460</v>
          </cell>
        </row>
        <row r="226">
          <cell r="W226">
            <v>0</v>
          </cell>
          <cell r="X226">
            <v>0</v>
          </cell>
          <cell r="AB226" t="str">
            <v>ABA400</v>
          </cell>
        </row>
        <row r="227">
          <cell r="W227">
            <v>0</v>
          </cell>
          <cell r="X227">
            <v>0</v>
          </cell>
          <cell r="AB227" t="str">
            <v>ABA410</v>
          </cell>
        </row>
        <row r="228">
          <cell r="W228">
            <v>0</v>
          </cell>
          <cell r="AB228" t="str">
            <v>ABA420</v>
          </cell>
        </row>
        <row r="229">
          <cell r="W229">
            <v>84378</v>
          </cell>
          <cell r="AB229" t="str">
            <v>ABA451</v>
          </cell>
        </row>
        <row r="230">
          <cell r="W230">
            <v>0</v>
          </cell>
          <cell r="AB230" t="str">
            <v>ABA461</v>
          </cell>
        </row>
        <row r="232">
          <cell r="W232">
            <v>0</v>
          </cell>
          <cell r="X232">
            <v>0</v>
          </cell>
          <cell r="AB232" t="str">
            <v>ABA480</v>
          </cell>
        </row>
        <row r="233">
          <cell r="W233">
            <v>0</v>
          </cell>
          <cell r="X233">
            <v>0</v>
          </cell>
          <cell r="AB233" t="str">
            <v>ABA490</v>
          </cell>
        </row>
        <row r="234">
          <cell r="W234">
            <v>68763903.670000002</v>
          </cell>
          <cell r="X234">
            <v>33850011.399999999</v>
          </cell>
          <cell r="AB234" t="str">
            <v>ABA500</v>
          </cell>
        </row>
        <row r="235">
          <cell r="W235">
            <v>0</v>
          </cell>
          <cell r="X235">
            <v>0</v>
          </cell>
          <cell r="AB235" t="str">
            <v>ABA510</v>
          </cell>
        </row>
        <row r="236">
          <cell r="W236">
            <v>0</v>
          </cell>
          <cell r="X236">
            <v>0</v>
          </cell>
          <cell r="AB236" t="str">
            <v>ABA520</v>
          </cell>
        </row>
        <row r="237">
          <cell r="W237">
            <v>0</v>
          </cell>
          <cell r="AB237" t="str">
            <v>ABA501</v>
          </cell>
        </row>
        <row r="238">
          <cell r="W238">
            <v>0</v>
          </cell>
          <cell r="AB238" t="str">
            <v>ABA521</v>
          </cell>
        </row>
        <row r="239">
          <cell r="W239">
            <v>0</v>
          </cell>
          <cell r="AB239" t="str">
            <v>ABA522</v>
          </cell>
        </row>
        <row r="241">
          <cell r="W241">
            <v>1509430.25</v>
          </cell>
          <cell r="X241">
            <v>1721800.4400000002</v>
          </cell>
          <cell r="AB241" t="str">
            <v>ABA530</v>
          </cell>
        </row>
        <row r="242">
          <cell r="W242">
            <v>9166.32</v>
          </cell>
          <cell r="X242">
            <v>694373.03</v>
          </cell>
          <cell r="AB242" t="str">
            <v>ABA530</v>
          </cell>
        </row>
        <row r="244">
          <cell r="W244">
            <v>0</v>
          </cell>
          <cell r="X244">
            <v>0</v>
          </cell>
          <cell r="AB244" t="str">
            <v>ABA560</v>
          </cell>
        </row>
        <row r="245">
          <cell r="W245">
            <v>0</v>
          </cell>
          <cell r="X245">
            <v>0</v>
          </cell>
          <cell r="AB245" t="str">
            <v>ABA560</v>
          </cell>
        </row>
        <row r="246">
          <cell r="W246">
            <v>0</v>
          </cell>
          <cell r="X246">
            <v>0</v>
          </cell>
          <cell r="AB246" t="str">
            <v>ABA560</v>
          </cell>
        </row>
        <row r="247">
          <cell r="W247">
            <v>0</v>
          </cell>
          <cell r="X247">
            <v>0</v>
          </cell>
          <cell r="AB247" t="str">
            <v>ABA560</v>
          </cell>
        </row>
        <row r="248">
          <cell r="W248">
            <v>0</v>
          </cell>
          <cell r="X248">
            <v>0</v>
          </cell>
          <cell r="AB248" t="str">
            <v>ABA560</v>
          </cell>
        </row>
        <row r="249">
          <cell r="W249">
            <v>0</v>
          </cell>
          <cell r="X249">
            <v>0</v>
          </cell>
          <cell r="AB249" t="str">
            <v>ABA560</v>
          </cell>
        </row>
        <row r="250">
          <cell r="W250">
            <v>0</v>
          </cell>
          <cell r="X250">
            <v>0</v>
          </cell>
          <cell r="AB250" t="str">
            <v>ABA560</v>
          </cell>
        </row>
        <row r="251">
          <cell r="W251">
            <v>0</v>
          </cell>
          <cell r="X251">
            <v>0</v>
          </cell>
          <cell r="AB251" t="str">
            <v>ABA570</v>
          </cell>
        </row>
        <row r="252">
          <cell r="W252">
            <v>0</v>
          </cell>
          <cell r="X252">
            <v>0</v>
          </cell>
          <cell r="AB252" t="str">
            <v>ABA570</v>
          </cell>
        </row>
        <row r="253">
          <cell r="W253">
            <v>0</v>
          </cell>
          <cell r="X253">
            <v>0</v>
          </cell>
          <cell r="AB253" t="str">
            <v>ABA570</v>
          </cell>
        </row>
        <row r="254">
          <cell r="W254">
            <v>0</v>
          </cell>
          <cell r="X254">
            <v>0</v>
          </cell>
          <cell r="AB254" t="str">
            <v>ABA570</v>
          </cell>
        </row>
        <row r="255">
          <cell r="W255">
            <v>0</v>
          </cell>
          <cell r="X255">
            <v>0</v>
          </cell>
          <cell r="AB255" t="str">
            <v>ABA570</v>
          </cell>
        </row>
        <row r="256">
          <cell r="W256">
            <v>0</v>
          </cell>
          <cell r="X256">
            <v>0</v>
          </cell>
          <cell r="AB256" t="str">
            <v>ABA570</v>
          </cell>
        </row>
        <row r="257">
          <cell r="W257">
            <v>22909.690000000002</v>
          </cell>
          <cell r="X257">
            <v>232074.22999999998</v>
          </cell>
          <cell r="AB257" t="str">
            <v>ABA580</v>
          </cell>
        </row>
        <row r="258">
          <cell r="W258">
            <v>20.66</v>
          </cell>
          <cell r="X258">
            <v>1563.4</v>
          </cell>
          <cell r="AB258" t="str">
            <v>ABA580</v>
          </cell>
        </row>
        <row r="259">
          <cell r="W259">
            <v>241913.18</v>
          </cell>
          <cell r="X259">
            <v>223513.66</v>
          </cell>
          <cell r="AB259" t="str">
            <v>ABA580</v>
          </cell>
        </row>
        <row r="260">
          <cell r="W260">
            <v>56454.600000000006</v>
          </cell>
          <cell r="X260">
            <v>27851.87</v>
          </cell>
          <cell r="AB260" t="str">
            <v>ABA580</v>
          </cell>
        </row>
        <row r="261">
          <cell r="W261">
            <v>8235.4599999999991</v>
          </cell>
          <cell r="X261">
            <v>3471.59</v>
          </cell>
          <cell r="AB261" t="str">
            <v>ABA580</v>
          </cell>
        </row>
        <row r="262">
          <cell r="W262">
            <v>0</v>
          </cell>
          <cell r="X262">
            <v>555.11</v>
          </cell>
          <cell r="AB262" t="str">
            <v>ABA580</v>
          </cell>
        </row>
        <row r="263">
          <cell r="W263">
            <v>0</v>
          </cell>
          <cell r="AB263" t="str">
            <v>ABA601</v>
          </cell>
        </row>
        <row r="264">
          <cell r="W264">
            <v>0</v>
          </cell>
          <cell r="AB264" t="str">
            <v>ABA601</v>
          </cell>
        </row>
        <row r="265">
          <cell r="W265">
            <v>0</v>
          </cell>
          <cell r="AB265" t="str">
            <v>ABA601</v>
          </cell>
        </row>
        <row r="266">
          <cell r="W266">
            <v>0</v>
          </cell>
          <cell r="AB266" t="str">
            <v>ABA601</v>
          </cell>
        </row>
        <row r="268">
          <cell r="W268">
            <v>0</v>
          </cell>
          <cell r="X268">
            <v>0</v>
          </cell>
          <cell r="AB268" t="str">
            <v>ABA590</v>
          </cell>
        </row>
        <row r="269">
          <cell r="W269">
            <v>0</v>
          </cell>
          <cell r="AB269" t="str">
            <v>ABA591</v>
          </cell>
        </row>
        <row r="271">
          <cell r="W271">
            <v>264714.03999999998</v>
          </cell>
          <cell r="X271">
            <v>257068.58000000002</v>
          </cell>
          <cell r="AB271" t="str">
            <v>ABA600</v>
          </cell>
        </row>
        <row r="272">
          <cell r="W272">
            <v>2059.5100000000002</v>
          </cell>
          <cell r="X272">
            <v>1937</v>
          </cell>
          <cell r="AB272" t="str">
            <v>ABA600</v>
          </cell>
        </row>
        <row r="274">
          <cell r="W274">
            <v>0</v>
          </cell>
          <cell r="X274">
            <v>0</v>
          </cell>
          <cell r="AB274" t="str">
            <v>ABA620</v>
          </cell>
        </row>
        <row r="275">
          <cell r="W275">
            <v>0</v>
          </cell>
          <cell r="X275">
            <v>0</v>
          </cell>
          <cell r="AB275" t="str">
            <v>ABA620</v>
          </cell>
        </row>
        <row r="276">
          <cell r="W276">
            <v>0</v>
          </cell>
          <cell r="X276">
            <v>0</v>
          </cell>
          <cell r="AB276" t="str">
            <v>ABA620</v>
          </cell>
        </row>
        <row r="277">
          <cell r="W277">
            <v>0</v>
          </cell>
          <cell r="X277">
            <v>0</v>
          </cell>
          <cell r="AB277" t="str">
            <v>ABA620</v>
          </cell>
        </row>
        <row r="278">
          <cell r="W278">
            <v>0</v>
          </cell>
          <cell r="X278">
            <v>0</v>
          </cell>
          <cell r="AB278" t="str">
            <v>ABA620</v>
          </cell>
        </row>
        <row r="279">
          <cell r="W279">
            <v>0</v>
          </cell>
          <cell r="X279">
            <v>0</v>
          </cell>
          <cell r="AB279" t="str">
            <v>ABA620</v>
          </cell>
        </row>
        <row r="281">
          <cell r="W281">
            <v>0</v>
          </cell>
          <cell r="X281">
            <v>0</v>
          </cell>
          <cell r="AB281" t="str">
            <v>ABA630</v>
          </cell>
        </row>
        <row r="282">
          <cell r="W282">
            <v>0</v>
          </cell>
          <cell r="X282">
            <v>0</v>
          </cell>
          <cell r="AB282" t="str">
            <v>ABA630</v>
          </cell>
        </row>
        <row r="284">
          <cell r="W284">
            <v>0</v>
          </cell>
          <cell r="X284">
            <v>0</v>
          </cell>
          <cell r="AB284" t="str">
            <v>ABA640</v>
          </cell>
        </row>
        <row r="285">
          <cell r="W285">
            <v>25000</v>
          </cell>
          <cell r="X285">
            <v>25000</v>
          </cell>
          <cell r="AB285" t="str">
            <v>ABA640</v>
          </cell>
        </row>
        <row r="287">
          <cell r="W287">
            <v>0</v>
          </cell>
          <cell r="X287">
            <v>0</v>
          </cell>
          <cell r="AB287" t="str">
            <v>ABA650</v>
          </cell>
        </row>
        <row r="288">
          <cell r="W288">
            <v>0</v>
          </cell>
          <cell r="X288">
            <v>0</v>
          </cell>
          <cell r="AB288" t="str">
            <v>ABA650</v>
          </cell>
        </row>
        <row r="289">
          <cell r="W289">
            <v>836.36</v>
          </cell>
          <cell r="X289">
            <v>836.36</v>
          </cell>
          <cell r="AB289" t="str">
            <v>ABA650</v>
          </cell>
        </row>
        <row r="290">
          <cell r="W290">
            <v>0</v>
          </cell>
          <cell r="X290">
            <v>0</v>
          </cell>
          <cell r="AB290" t="str">
            <v>ABA650</v>
          </cell>
        </row>
        <row r="291">
          <cell r="W291">
            <v>0</v>
          </cell>
          <cell r="X291">
            <v>0</v>
          </cell>
          <cell r="AB291" t="str">
            <v>ABA650</v>
          </cell>
        </row>
        <row r="292">
          <cell r="W292">
            <v>0</v>
          </cell>
          <cell r="X292">
            <v>0</v>
          </cell>
          <cell r="AB292" t="str">
            <v>ABA650</v>
          </cell>
        </row>
        <row r="293">
          <cell r="W293">
            <v>0</v>
          </cell>
          <cell r="X293">
            <v>0</v>
          </cell>
          <cell r="AB293" t="str">
            <v>ABA650</v>
          </cell>
        </row>
        <row r="294">
          <cell r="W294">
            <v>0</v>
          </cell>
          <cell r="X294">
            <v>0</v>
          </cell>
          <cell r="AB294" t="str">
            <v>ABA650</v>
          </cell>
        </row>
        <row r="295">
          <cell r="W295">
            <v>0</v>
          </cell>
          <cell r="X295">
            <v>0</v>
          </cell>
          <cell r="AB295" t="str">
            <v>ABA650</v>
          </cell>
        </row>
        <row r="296">
          <cell r="W296">
            <v>0</v>
          </cell>
          <cell r="X296">
            <v>0</v>
          </cell>
          <cell r="AB296" t="str">
            <v>ABA650</v>
          </cell>
        </row>
        <row r="297">
          <cell r="W297">
            <v>0</v>
          </cell>
          <cell r="X297">
            <v>46.19999999999709</v>
          </cell>
          <cell r="AB297" t="str">
            <v>ABA650</v>
          </cell>
        </row>
        <row r="299">
          <cell r="W299">
            <v>6254074.8599999994</v>
          </cell>
          <cell r="X299">
            <v>6292662.9100000001</v>
          </cell>
          <cell r="AB299" t="str">
            <v>ABA670</v>
          </cell>
        </row>
        <row r="300">
          <cell r="W300">
            <v>6160528.3000000007</v>
          </cell>
          <cell r="X300">
            <v>6201774.7300000004</v>
          </cell>
        </row>
        <row r="301">
          <cell r="W301">
            <v>93546.560000000027</v>
          </cell>
          <cell r="X301">
            <v>90888.18</v>
          </cell>
        </row>
        <row r="302">
          <cell r="W302">
            <v>326923.21000000002</v>
          </cell>
          <cell r="X302">
            <v>166017.16</v>
          </cell>
          <cell r="AB302" t="str">
            <v>ABA670</v>
          </cell>
        </row>
        <row r="303">
          <cell r="W303">
            <v>652784.80000000005</v>
          </cell>
          <cell r="X303">
            <v>650712.07999999996</v>
          </cell>
          <cell r="AB303" t="str">
            <v>ABA670</v>
          </cell>
        </row>
        <row r="304">
          <cell r="W304">
            <v>0</v>
          </cell>
          <cell r="X304">
            <v>0</v>
          </cell>
          <cell r="AB304" t="str">
            <v>ABA670</v>
          </cell>
        </row>
        <row r="305">
          <cell r="W305">
            <v>0</v>
          </cell>
          <cell r="X305">
            <v>0</v>
          </cell>
          <cell r="AB305" t="str">
            <v>ABA670</v>
          </cell>
        </row>
        <row r="306">
          <cell r="W306">
            <v>0</v>
          </cell>
          <cell r="X306">
            <v>0</v>
          </cell>
          <cell r="AB306" t="str">
            <v>ABA670</v>
          </cell>
        </row>
        <row r="307">
          <cell r="W307">
            <v>0</v>
          </cell>
          <cell r="X307">
            <v>0</v>
          </cell>
          <cell r="AB307" t="str">
            <v>ABA670</v>
          </cell>
        </row>
        <row r="308">
          <cell r="W308">
            <v>0</v>
          </cell>
          <cell r="X308">
            <v>0</v>
          </cell>
          <cell r="AB308" t="str">
            <v>ABA670</v>
          </cell>
        </row>
        <row r="309">
          <cell r="W309">
            <v>278889.19999999995</v>
          </cell>
          <cell r="X309">
            <v>124622.70000000001</v>
          </cell>
          <cell r="AB309" t="str">
            <v>ABA670</v>
          </cell>
        </row>
        <row r="310">
          <cell r="W310">
            <v>0</v>
          </cell>
          <cell r="X310">
            <v>0</v>
          </cell>
          <cell r="AB310" t="str">
            <v>ABA670</v>
          </cell>
        </row>
        <row r="311">
          <cell r="W311">
            <v>3349407.94</v>
          </cell>
          <cell r="X311">
            <v>3349407.94</v>
          </cell>
          <cell r="AB311" t="str">
            <v>ABA670</v>
          </cell>
        </row>
        <row r="313">
          <cell r="W313">
            <v>4779982.1900000004</v>
          </cell>
          <cell r="X313">
            <v>2802996.76</v>
          </cell>
          <cell r="AB313" t="str">
            <v>ABA680</v>
          </cell>
        </row>
        <row r="314">
          <cell r="W314">
            <v>0</v>
          </cell>
          <cell r="X314">
            <v>0</v>
          </cell>
          <cell r="AB314" t="str">
            <v>ABA680</v>
          </cell>
        </row>
        <row r="316">
          <cell r="W316">
            <v>1295718.7</v>
          </cell>
          <cell r="X316">
            <v>1283878.23</v>
          </cell>
          <cell r="AB316" t="str">
            <v>ABA690</v>
          </cell>
        </row>
        <row r="317">
          <cell r="W317">
            <v>1419.48</v>
          </cell>
          <cell r="X317">
            <v>169750.38999999998</v>
          </cell>
          <cell r="AB317" t="str">
            <v>ABA690</v>
          </cell>
        </row>
        <row r="319">
          <cell r="W319">
            <v>0</v>
          </cell>
          <cell r="X319">
            <v>0</v>
          </cell>
          <cell r="AB319" t="str">
            <v>ABA700</v>
          </cell>
        </row>
        <row r="320">
          <cell r="W320">
            <v>0</v>
          </cell>
          <cell r="X320">
            <v>0</v>
          </cell>
          <cell r="AB320" t="str">
            <v>ABA700</v>
          </cell>
        </row>
        <row r="322">
          <cell r="W322">
            <v>6702479.4099999983</v>
          </cell>
          <cell r="X322">
            <v>3785760.1999999997</v>
          </cell>
          <cell r="AB322" t="str">
            <v>ABA711</v>
          </cell>
        </row>
        <row r="323">
          <cell r="W323">
            <v>4158379.6400000006</v>
          </cell>
          <cell r="X323">
            <v>3060452.4000000004</v>
          </cell>
        </row>
        <row r="324">
          <cell r="W324">
            <v>147691.76999999999</v>
          </cell>
          <cell r="X324">
            <v>143081.17000000001</v>
          </cell>
        </row>
        <row r="325">
          <cell r="W325">
            <v>2007401.0699999998</v>
          </cell>
          <cell r="X325">
            <v>85149.6</v>
          </cell>
        </row>
        <row r="326">
          <cell r="W326">
            <v>17779.580000000002</v>
          </cell>
          <cell r="X326">
            <v>13283.169999999998</v>
          </cell>
        </row>
        <row r="327">
          <cell r="W327">
            <v>2900</v>
          </cell>
          <cell r="X327">
            <v>3200</v>
          </cell>
        </row>
        <row r="328">
          <cell r="W328">
            <v>0</v>
          </cell>
          <cell r="X328">
            <v>112266.51</v>
          </cell>
        </row>
        <row r="329">
          <cell r="W329">
            <v>368327.35</v>
          </cell>
          <cell r="X329">
            <v>368327.35</v>
          </cell>
        </row>
        <row r="330">
          <cell r="W330">
            <v>0</v>
          </cell>
          <cell r="X330">
            <v>0</v>
          </cell>
        </row>
        <row r="331">
          <cell r="W331">
            <v>0</v>
          </cell>
          <cell r="X331">
            <v>0</v>
          </cell>
        </row>
        <row r="332">
          <cell r="W332">
            <v>0</v>
          </cell>
          <cell r="X332">
            <v>0</v>
          </cell>
          <cell r="AB332" t="str">
            <v>ABA711</v>
          </cell>
        </row>
        <row r="333">
          <cell r="W333">
            <v>0</v>
          </cell>
          <cell r="X333">
            <v>0</v>
          </cell>
          <cell r="AB333" t="str">
            <v>ABA711</v>
          </cell>
        </row>
        <row r="334">
          <cell r="W334">
            <v>66434.179999999993</v>
          </cell>
          <cell r="AB334" t="str">
            <v>ABA714</v>
          </cell>
        </row>
        <row r="336">
          <cell r="W336">
            <v>0</v>
          </cell>
          <cell r="X336">
            <v>0</v>
          </cell>
          <cell r="AB336" t="str">
            <v>PDA090</v>
          </cell>
        </row>
        <row r="337">
          <cell r="W337">
            <v>0</v>
          </cell>
          <cell r="X337">
            <v>0</v>
          </cell>
          <cell r="AB337" t="str">
            <v>PDA100</v>
          </cell>
        </row>
        <row r="338">
          <cell r="W338">
            <v>0</v>
          </cell>
          <cell r="X338">
            <v>0</v>
          </cell>
          <cell r="AB338" t="str">
            <v>PDA120</v>
          </cell>
        </row>
        <row r="339">
          <cell r="W339">
            <v>0</v>
          </cell>
          <cell r="X339">
            <v>0</v>
          </cell>
          <cell r="AB339" t="str">
            <v>PDA130</v>
          </cell>
        </row>
        <row r="340">
          <cell r="W340">
            <v>0</v>
          </cell>
          <cell r="X340">
            <v>0</v>
          </cell>
          <cell r="AB340" t="str">
            <v>PDA160</v>
          </cell>
        </row>
        <row r="341">
          <cell r="W341">
            <v>0</v>
          </cell>
          <cell r="X341">
            <v>0</v>
          </cell>
          <cell r="AB341" t="str">
            <v>PDA160</v>
          </cell>
        </row>
        <row r="342">
          <cell r="W342">
            <v>0</v>
          </cell>
          <cell r="X342">
            <v>0</v>
          </cell>
          <cell r="AB342" t="str">
            <v>PDA160</v>
          </cell>
        </row>
        <row r="343">
          <cell r="W343">
            <v>0</v>
          </cell>
          <cell r="X343">
            <v>0</v>
          </cell>
          <cell r="AB343" t="str">
            <v>PDA160</v>
          </cell>
        </row>
        <row r="344">
          <cell r="W344">
            <v>0</v>
          </cell>
          <cell r="X344">
            <v>0</v>
          </cell>
          <cell r="AB344" t="str">
            <v>PDA170</v>
          </cell>
        </row>
        <row r="345">
          <cell r="W345">
            <v>0</v>
          </cell>
          <cell r="X345">
            <v>0</v>
          </cell>
          <cell r="AB345" t="str">
            <v>PDA170</v>
          </cell>
        </row>
        <row r="346">
          <cell r="W346">
            <v>0</v>
          </cell>
          <cell r="X346">
            <v>0</v>
          </cell>
          <cell r="AB346" t="str">
            <v>PDA170</v>
          </cell>
        </row>
        <row r="347">
          <cell r="W347">
            <v>0</v>
          </cell>
          <cell r="X347">
            <v>0</v>
          </cell>
          <cell r="AB347" t="str">
            <v>PDA180</v>
          </cell>
        </row>
        <row r="348">
          <cell r="W348">
            <v>0</v>
          </cell>
          <cell r="X348">
            <v>0</v>
          </cell>
          <cell r="AB348" t="str">
            <v>PDA180</v>
          </cell>
        </row>
        <row r="349">
          <cell r="W349">
            <v>0</v>
          </cell>
          <cell r="X349">
            <v>0</v>
          </cell>
          <cell r="AB349" t="str">
            <v>PDA180</v>
          </cell>
        </row>
        <row r="350">
          <cell r="W350">
            <v>0</v>
          </cell>
          <cell r="X350">
            <v>0</v>
          </cell>
          <cell r="AB350" t="str">
            <v>PDA200</v>
          </cell>
        </row>
        <row r="351">
          <cell r="W351">
            <v>0</v>
          </cell>
          <cell r="X351">
            <v>0</v>
          </cell>
          <cell r="AB351" t="str">
            <v>PDA200</v>
          </cell>
        </row>
        <row r="352">
          <cell r="W352">
            <v>0</v>
          </cell>
          <cell r="X352">
            <v>0</v>
          </cell>
          <cell r="AB352" t="str">
            <v>PDA200</v>
          </cell>
        </row>
        <row r="353">
          <cell r="W353">
            <v>0</v>
          </cell>
          <cell r="X353">
            <v>0</v>
          </cell>
          <cell r="AB353" t="str">
            <v>PDA210</v>
          </cell>
        </row>
        <row r="354">
          <cell r="W354">
            <v>741.61</v>
          </cell>
          <cell r="X354">
            <v>0</v>
          </cell>
          <cell r="AB354" t="str">
            <v>PDA210</v>
          </cell>
        </row>
        <row r="355">
          <cell r="W355">
            <v>0</v>
          </cell>
          <cell r="X355">
            <v>0</v>
          </cell>
          <cell r="AB355" t="str">
            <v>PDA210</v>
          </cell>
        </row>
        <row r="356">
          <cell r="W356">
            <v>0</v>
          </cell>
          <cell r="X356">
            <v>0</v>
          </cell>
          <cell r="AB356" t="str">
            <v>PDA220</v>
          </cell>
        </row>
        <row r="357">
          <cell r="W357">
            <v>0</v>
          </cell>
          <cell r="X357">
            <v>0</v>
          </cell>
          <cell r="AB357" t="str">
            <v>PDA235</v>
          </cell>
        </row>
        <row r="358">
          <cell r="W358">
            <v>0</v>
          </cell>
          <cell r="X358">
            <v>0</v>
          </cell>
          <cell r="AB358" t="str">
            <v>PDA235</v>
          </cell>
        </row>
        <row r="359">
          <cell r="W359">
            <v>0</v>
          </cell>
          <cell r="X359">
            <v>0</v>
          </cell>
          <cell r="AB359" t="str">
            <v>PDA235</v>
          </cell>
        </row>
        <row r="360">
          <cell r="W360">
            <v>0</v>
          </cell>
          <cell r="X360">
            <v>0</v>
          </cell>
          <cell r="AB360" t="str">
            <v>PDA250</v>
          </cell>
        </row>
        <row r="361">
          <cell r="W361">
            <v>0</v>
          </cell>
          <cell r="X361">
            <v>0</v>
          </cell>
          <cell r="AB361" t="str">
            <v>PDA260</v>
          </cell>
        </row>
        <row r="362">
          <cell r="W362">
            <v>0</v>
          </cell>
          <cell r="X362">
            <v>0</v>
          </cell>
          <cell r="AB362" t="str">
            <v>PDA270</v>
          </cell>
        </row>
        <row r="363">
          <cell r="W363">
            <v>0</v>
          </cell>
          <cell r="X363">
            <v>0</v>
          </cell>
          <cell r="AB363" t="str">
            <v>PDA292</v>
          </cell>
        </row>
        <row r="364">
          <cell r="W364">
            <v>0</v>
          </cell>
          <cell r="X364">
            <v>0</v>
          </cell>
          <cell r="AB364" t="str">
            <v>PDA292</v>
          </cell>
        </row>
        <row r="365">
          <cell r="W365">
            <v>6003065.1800000016</v>
          </cell>
          <cell r="X365">
            <v>5595134.9399999995</v>
          </cell>
          <cell r="AB365" t="str">
            <v>PDA292</v>
          </cell>
        </row>
        <row r="366">
          <cell r="W366">
            <v>0</v>
          </cell>
          <cell r="X366">
            <v>0</v>
          </cell>
        </row>
        <row r="367">
          <cell r="W367">
            <v>2463696.7400000002</v>
          </cell>
          <cell r="X367">
            <v>2313772.6100000003</v>
          </cell>
        </row>
        <row r="368">
          <cell r="W368">
            <v>852187.4800000001</v>
          </cell>
          <cell r="X368">
            <v>861671.94000000006</v>
          </cell>
        </row>
        <row r="369">
          <cell r="W369">
            <v>1057908.1000000001</v>
          </cell>
          <cell r="X369">
            <v>1608060.62</v>
          </cell>
        </row>
        <row r="370">
          <cell r="W370">
            <v>173779.7699999999</v>
          </cell>
          <cell r="X370">
            <v>811629.77</v>
          </cell>
        </row>
        <row r="371">
          <cell r="W371">
            <v>162250.34</v>
          </cell>
        </row>
        <row r="372">
          <cell r="W372">
            <v>848520.21</v>
          </cell>
        </row>
        <row r="373">
          <cell r="W373">
            <v>444722.54</v>
          </cell>
        </row>
        <row r="374">
          <cell r="W374">
            <v>17472150.57</v>
          </cell>
          <cell r="X374">
            <v>19367005.259999998</v>
          </cell>
          <cell r="AB374" t="str">
            <v>PDA292</v>
          </cell>
        </row>
        <row r="375">
          <cell r="W375">
            <v>11934819.280000001</v>
          </cell>
          <cell r="X375">
            <v>15626065.970000001</v>
          </cell>
        </row>
        <row r="376">
          <cell r="W376">
            <v>462622.63</v>
          </cell>
          <cell r="X376">
            <v>997458.08000000007</v>
          </cell>
        </row>
        <row r="377">
          <cell r="W377">
            <v>172739.21000000002</v>
          </cell>
          <cell r="X377">
            <v>946418.09</v>
          </cell>
        </row>
        <row r="378">
          <cell r="W378">
            <v>162640</v>
          </cell>
          <cell r="X378">
            <v>632689.94999999995</v>
          </cell>
        </row>
        <row r="379">
          <cell r="W379">
            <v>208684.03</v>
          </cell>
          <cell r="X379">
            <v>1164373.17</v>
          </cell>
        </row>
        <row r="380">
          <cell r="W380">
            <v>3339163.2199999997</v>
          </cell>
        </row>
        <row r="381">
          <cell r="W381">
            <v>175421.37000000005</v>
          </cell>
        </row>
        <row r="382">
          <cell r="W382">
            <v>1016060.83</v>
          </cell>
        </row>
        <row r="383">
          <cell r="W383">
            <v>3144348.35</v>
          </cell>
          <cell r="X383">
            <v>4647706.55</v>
          </cell>
          <cell r="AB383" t="str">
            <v>PDA302</v>
          </cell>
        </row>
        <row r="384">
          <cell r="W384">
            <v>0</v>
          </cell>
          <cell r="X384">
            <v>0</v>
          </cell>
          <cell r="AB384" t="str">
            <v>PDA302</v>
          </cell>
        </row>
        <row r="385">
          <cell r="W385">
            <v>0</v>
          </cell>
          <cell r="X385">
            <v>0</v>
          </cell>
          <cell r="AB385" t="str">
            <v>PDA370</v>
          </cell>
        </row>
        <row r="386">
          <cell r="W386">
            <v>0</v>
          </cell>
          <cell r="X386">
            <v>4235.6199999999953</v>
          </cell>
          <cell r="AB386" t="str">
            <v>PDA380</v>
          </cell>
        </row>
        <row r="389">
          <cell r="W389">
            <v>0</v>
          </cell>
          <cell r="X389">
            <v>0</v>
          </cell>
          <cell r="AB389" t="str">
            <v>ABA730</v>
          </cell>
        </row>
        <row r="390">
          <cell r="W390">
            <v>0</v>
          </cell>
          <cell r="X390">
            <v>0</v>
          </cell>
          <cell r="AB390" t="str">
            <v>ABA730</v>
          </cell>
        </row>
        <row r="391">
          <cell r="W391">
            <v>0</v>
          </cell>
          <cell r="X391">
            <v>0</v>
          </cell>
          <cell r="AB391" t="str">
            <v>ABA730</v>
          </cell>
        </row>
        <row r="393">
          <cell r="W393">
            <v>0</v>
          </cell>
          <cell r="X393">
            <v>0</v>
          </cell>
          <cell r="AB393" t="str">
            <v>ABA740</v>
          </cell>
        </row>
        <row r="396">
          <cell r="W396">
            <v>414511.95</v>
          </cell>
          <cell r="X396">
            <v>407764.96999999974</v>
          </cell>
          <cell r="AB396" t="str">
            <v>ABA760</v>
          </cell>
        </row>
        <row r="397">
          <cell r="W397">
            <v>0</v>
          </cell>
          <cell r="X397">
            <v>0</v>
          </cell>
          <cell r="AB397" t="str">
            <v>ABA760</v>
          </cell>
        </row>
        <row r="399">
          <cell r="W399">
            <v>57103784.529999971</v>
          </cell>
          <cell r="X399">
            <v>85453961.210000038</v>
          </cell>
          <cell r="AB399" t="str">
            <v>ABA770</v>
          </cell>
        </row>
        <row r="401">
          <cell r="W401">
            <v>0</v>
          </cell>
          <cell r="X401">
            <v>0</v>
          </cell>
          <cell r="AB401" t="str">
            <v>ABA780</v>
          </cell>
        </row>
        <row r="403">
          <cell r="W403">
            <v>1794599.8200000003</v>
          </cell>
          <cell r="X403">
            <v>2190175.6300000008</v>
          </cell>
          <cell r="AB403" t="str">
            <v>ABA790</v>
          </cell>
        </row>
        <row r="404">
          <cell r="W404">
            <v>773.09999999999991</v>
          </cell>
          <cell r="X404">
            <v>1612.8899999999994</v>
          </cell>
        </row>
        <row r="405">
          <cell r="W405">
            <v>24190.780000000006</v>
          </cell>
          <cell r="X405">
            <v>19070.380000000005</v>
          </cell>
        </row>
        <row r="406">
          <cell r="W406">
            <v>7209.56</v>
          </cell>
          <cell r="X406">
            <v>8183.3199999999924</v>
          </cell>
        </row>
        <row r="407">
          <cell r="W407">
            <v>184087.22000000003</v>
          </cell>
          <cell r="X407">
            <v>203815.02000000008</v>
          </cell>
        </row>
        <row r="408">
          <cell r="W408">
            <v>231699.9</v>
          </cell>
          <cell r="X408">
            <v>227895.73</v>
          </cell>
        </row>
        <row r="409">
          <cell r="W409">
            <v>447688.85000000003</v>
          </cell>
          <cell r="X409">
            <v>471569.05999999994</v>
          </cell>
        </row>
        <row r="410">
          <cell r="W410">
            <v>0</v>
          </cell>
          <cell r="X410">
            <v>698.86000000000058</v>
          </cell>
        </row>
        <row r="411">
          <cell r="W411">
            <v>166084.87</v>
          </cell>
          <cell r="X411">
            <v>176638.45</v>
          </cell>
        </row>
        <row r="412">
          <cell r="W412">
            <v>0</v>
          </cell>
          <cell r="X412">
            <v>280.14999999999418</v>
          </cell>
        </row>
        <row r="413">
          <cell r="W413">
            <v>65095.880000000005</v>
          </cell>
          <cell r="X413">
            <v>79821</v>
          </cell>
        </row>
        <row r="414">
          <cell r="W414">
            <v>121320.35</v>
          </cell>
          <cell r="X414">
            <v>121277.71</v>
          </cell>
        </row>
        <row r="415">
          <cell r="W415">
            <v>162253.87999999995</v>
          </cell>
          <cell r="X415">
            <v>224742.88</v>
          </cell>
        </row>
        <row r="416">
          <cell r="W416">
            <v>0</v>
          </cell>
          <cell r="X416">
            <v>1220.8000000000002</v>
          </cell>
        </row>
        <row r="417">
          <cell r="W417">
            <v>62835.56</v>
          </cell>
          <cell r="X417">
            <v>54679.910000000033</v>
          </cell>
        </row>
        <row r="418">
          <cell r="W418">
            <v>10295.86</v>
          </cell>
          <cell r="X418">
            <v>17359.25</v>
          </cell>
        </row>
        <row r="419">
          <cell r="W419">
            <v>63227.080000000016</v>
          </cell>
          <cell r="X419">
            <v>159446.46000000008</v>
          </cell>
        </row>
        <row r="420">
          <cell r="W420">
            <v>0</v>
          </cell>
          <cell r="X420">
            <v>40.330000000000041</v>
          </cell>
        </row>
        <row r="421">
          <cell r="W421">
            <v>30205.64</v>
          </cell>
          <cell r="X421">
            <v>69964.070000000007</v>
          </cell>
        </row>
        <row r="422">
          <cell r="W422">
            <v>14057.96</v>
          </cell>
          <cell r="X422">
            <v>15005.3</v>
          </cell>
        </row>
        <row r="423">
          <cell r="W423">
            <v>26298.909999999996</v>
          </cell>
          <cell r="X423">
            <v>84639.06</v>
          </cell>
        </row>
        <row r="424">
          <cell r="W424">
            <v>28975.420000000002</v>
          </cell>
          <cell r="X424">
            <v>29427.93</v>
          </cell>
        </row>
        <row r="425">
          <cell r="W425">
            <v>36577.509999999995</v>
          </cell>
          <cell r="X425">
            <v>98485.989999999991</v>
          </cell>
        </row>
        <row r="426">
          <cell r="W426">
            <v>13325.72</v>
          </cell>
          <cell r="X426">
            <v>14919.03</v>
          </cell>
        </row>
        <row r="427">
          <cell r="W427">
            <v>98395.76999999999</v>
          </cell>
          <cell r="X427">
            <v>109382.05000000005</v>
          </cell>
        </row>
        <row r="428">
          <cell r="W428">
            <v>0</v>
          </cell>
          <cell r="X428">
            <v>0</v>
          </cell>
        </row>
        <row r="432">
          <cell r="W432">
            <v>0</v>
          </cell>
          <cell r="X432">
            <v>0</v>
          </cell>
          <cell r="AB432" t="str">
            <v>ACA010</v>
          </cell>
        </row>
        <row r="434">
          <cell r="W434">
            <v>0</v>
          </cell>
          <cell r="X434">
            <v>0</v>
          </cell>
          <cell r="AB434" t="str">
            <v>ACA020</v>
          </cell>
        </row>
        <row r="437">
          <cell r="W437">
            <v>24342.66</v>
          </cell>
          <cell r="X437">
            <v>0</v>
          </cell>
          <cell r="AB437" t="str">
            <v>ACA040</v>
          </cell>
        </row>
        <row r="439">
          <cell r="W439">
            <v>0</v>
          </cell>
          <cell r="X439">
            <v>0</v>
          </cell>
          <cell r="AB439" t="str">
            <v>ACA050</v>
          </cell>
        </row>
        <row r="443">
          <cell r="W443">
            <v>0</v>
          </cell>
          <cell r="X443">
            <v>0</v>
          </cell>
          <cell r="AB443" t="str">
            <v>ADA000</v>
          </cell>
        </row>
        <row r="446">
          <cell r="W446">
            <v>0</v>
          </cell>
          <cell r="X446">
            <v>0</v>
          </cell>
          <cell r="AB446" t="str">
            <v>ADA010</v>
          </cell>
        </row>
        <row r="449">
          <cell r="W449">
            <v>0</v>
          </cell>
          <cell r="X449">
            <v>0</v>
          </cell>
          <cell r="AB449" t="str">
            <v>ADA020</v>
          </cell>
        </row>
        <row r="452">
          <cell r="W452">
            <v>0</v>
          </cell>
          <cell r="X452">
            <v>0</v>
          </cell>
          <cell r="AB452" t="str">
            <v>ADA030</v>
          </cell>
        </row>
        <row r="453">
          <cell r="W453">
            <v>0</v>
          </cell>
          <cell r="X453">
            <v>0</v>
          </cell>
          <cell r="AB453" t="str">
            <v>ADA030</v>
          </cell>
        </row>
        <row r="454">
          <cell r="W454">
            <v>0</v>
          </cell>
          <cell r="X454">
            <v>0</v>
          </cell>
          <cell r="AB454" t="str">
            <v>ADA030</v>
          </cell>
        </row>
        <row r="455">
          <cell r="W455">
            <v>0</v>
          </cell>
          <cell r="X455">
            <v>0</v>
          </cell>
          <cell r="AB455" t="str">
            <v>ADA030</v>
          </cell>
        </row>
        <row r="456">
          <cell r="W456">
            <v>0</v>
          </cell>
          <cell r="X456">
            <v>0</v>
          </cell>
          <cell r="AB456" t="str">
            <v>ADA030</v>
          </cell>
        </row>
        <row r="457">
          <cell r="W457">
            <v>0</v>
          </cell>
          <cell r="X457">
            <v>0</v>
          </cell>
          <cell r="AB457" t="str">
            <v>ADA030</v>
          </cell>
        </row>
        <row r="460">
          <cell r="W460">
            <v>0</v>
          </cell>
          <cell r="AB460" t="str">
            <v>ADA021</v>
          </cell>
        </row>
        <row r="465">
          <cell r="W465">
            <v>0</v>
          </cell>
          <cell r="X465">
            <v>0</v>
          </cell>
          <cell r="AB465" t="str">
            <v>PAA000</v>
          </cell>
        </row>
        <row r="468">
          <cell r="W468">
            <v>-62280592.920000009</v>
          </cell>
          <cell r="X468">
            <v>-77162589.780000001</v>
          </cell>
          <cell r="AB468" t="str">
            <v>PAA020</v>
          </cell>
        </row>
        <row r="470">
          <cell r="W470">
            <v>0</v>
          </cell>
          <cell r="X470">
            <v>0</v>
          </cell>
          <cell r="AB470" t="str">
            <v>PAA040</v>
          </cell>
        </row>
        <row r="472">
          <cell r="W472">
            <v>0</v>
          </cell>
          <cell r="X472">
            <v>0</v>
          </cell>
          <cell r="AB472" t="str">
            <v>PAA050</v>
          </cell>
        </row>
        <row r="474">
          <cell r="W474">
            <v>0</v>
          </cell>
          <cell r="X474">
            <v>0</v>
          </cell>
          <cell r="AB474" t="str">
            <v>PAA060</v>
          </cell>
        </row>
        <row r="476">
          <cell r="W476">
            <v>-93226863.420000002</v>
          </cell>
          <cell r="X476">
            <v>-98336631.079999998</v>
          </cell>
          <cell r="AB476" t="str">
            <v>PAA070</v>
          </cell>
        </row>
        <row r="478">
          <cell r="W478">
            <v>-905297.9</v>
          </cell>
          <cell r="X478">
            <v>0</v>
          </cell>
          <cell r="AB478" t="str">
            <v>PAA080</v>
          </cell>
        </row>
        <row r="480">
          <cell r="W480">
            <v>-23339635.280000001</v>
          </cell>
          <cell r="X480">
            <v>-27864698.079999998</v>
          </cell>
          <cell r="AB480" t="str">
            <v>PAA090</v>
          </cell>
        </row>
        <row r="483">
          <cell r="W483">
            <v>-119920.08</v>
          </cell>
          <cell r="X483">
            <v>-1500</v>
          </cell>
          <cell r="AB483" t="str">
            <v>PAA100</v>
          </cell>
        </row>
        <row r="486">
          <cell r="W486">
            <v>0</v>
          </cell>
          <cell r="X486">
            <v>0</v>
          </cell>
          <cell r="AB486" t="str">
            <v>PAA120</v>
          </cell>
        </row>
        <row r="488">
          <cell r="W488">
            <v>0</v>
          </cell>
          <cell r="X488">
            <v>0</v>
          </cell>
          <cell r="AB488" t="str">
            <v>PAA130</v>
          </cell>
        </row>
        <row r="490">
          <cell r="W490">
            <v>0</v>
          </cell>
          <cell r="X490">
            <v>0</v>
          </cell>
          <cell r="AB490" t="str">
            <v>PAA140</v>
          </cell>
        </row>
        <row r="492">
          <cell r="W492">
            <v>0</v>
          </cell>
          <cell r="X492">
            <v>0</v>
          </cell>
          <cell r="AB492" t="str">
            <v>PAA150</v>
          </cell>
        </row>
        <row r="494">
          <cell r="W494">
            <v>0</v>
          </cell>
          <cell r="X494">
            <v>0</v>
          </cell>
          <cell r="AB494" t="str">
            <v>PAA160</v>
          </cell>
        </row>
        <row r="497">
          <cell r="W497">
            <v>0</v>
          </cell>
          <cell r="X497">
            <v>0</v>
          </cell>
          <cell r="AB497" t="str">
            <v>PAA180</v>
          </cell>
        </row>
        <row r="499">
          <cell r="W499">
            <v>0</v>
          </cell>
          <cell r="X499">
            <v>0</v>
          </cell>
          <cell r="AB499" t="str">
            <v>PAA190</v>
          </cell>
        </row>
        <row r="501">
          <cell r="W501">
            <v>-68763903.670000002</v>
          </cell>
          <cell r="X501">
            <v>0</v>
          </cell>
          <cell r="AB501" t="str">
            <v>PAA200</v>
          </cell>
        </row>
        <row r="504">
          <cell r="W504">
            <v>0</v>
          </cell>
          <cell r="X504">
            <v>0</v>
          </cell>
          <cell r="AB504" t="str">
            <v>PAA210</v>
          </cell>
        </row>
        <row r="505">
          <cell r="W505">
            <v>68763903.659999996</v>
          </cell>
          <cell r="X505">
            <v>0</v>
          </cell>
          <cell r="AB505" t="str">
            <v>PAA210</v>
          </cell>
        </row>
        <row r="506">
          <cell r="W506">
            <v>68763903.659999996</v>
          </cell>
          <cell r="X506">
            <v>0</v>
          </cell>
        </row>
        <row r="507">
          <cell r="W507">
            <v>0</v>
          </cell>
          <cell r="X507">
            <v>0</v>
          </cell>
        </row>
        <row r="510">
          <cell r="W510">
            <v>0</v>
          </cell>
          <cell r="X510">
            <v>0</v>
          </cell>
          <cell r="AB510" t="str">
            <v>PAA220</v>
          </cell>
        </row>
        <row r="511">
          <cell r="W511">
            <v>0</v>
          </cell>
          <cell r="X511">
            <v>0</v>
          </cell>
          <cell r="AB511" t="str">
            <v>PAA220</v>
          </cell>
        </row>
        <row r="515">
          <cell r="W515">
            <v>0</v>
          </cell>
          <cell r="X515">
            <v>0</v>
          </cell>
          <cell r="AB515" t="str">
            <v>AAA030</v>
          </cell>
        </row>
        <row r="517">
          <cell r="W517">
            <v>0</v>
          </cell>
          <cell r="X517">
            <v>0</v>
          </cell>
          <cell r="AB517" t="str">
            <v>AAA060</v>
          </cell>
        </row>
        <row r="519">
          <cell r="W519">
            <v>0</v>
          </cell>
          <cell r="X519">
            <v>0</v>
          </cell>
          <cell r="AB519" t="str">
            <v>AAA090</v>
          </cell>
        </row>
        <row r="521">
          <cell r="W521">
            <v>-102664.6</v>
          </cell>
          <cell r="X521">
            <v>-102664.6</v>
          </cell>
          <cell r="AB521" t="str">
            <v>AAA110</v>
          </cell>
        </row>
        <row r="523">
          <cell r="W523">
            <v>0</v>
          </cell>
          <cell r="X523">
            <v>0</v>
          </cell>
          <cell r="AB523" t="str">
            <v>AAA150</v>
          </cell>
        </row>
        <row r="525">
          <cell r="W525">
            <v>-284457.96999999997</v>
          </cell>
          <cell r="X525">
            <v>-103501.42</v>
          </cell>
          <cell r="AB525" t="str">
            <v>AAA150</v>
          </cell>
        </row>
        <row r="527">
          <cell r="W527">
            <v>0</v>
          </cell>
          <cell r="X527">
            <v>0</v>
          </cell>
          <cell r="AB527" t="str">
            <v>AAA150</v>
          </cell>
        </row>
        <row r="529">
          <cell r="W529">
            <v>0</v>
          </cell>
          <cell r="X529">
            <v>0</v>
          </cell>
          <cell r="AB529" t="str">
            <v>AAA170</v>
          </cell>
        </row>
        <row r="531">
          <cell r="W531">
            <v>0</v>
          </cell>
          <cell r="X531">
            <v>0</v>
          </cell>
          <cell r="AB531" t="str">
            <v>AAA190</v>
          </cell>
        </row>
        <row r="533">
          <cell r="W533">
            <v>0</v>
          </cell>
          <cell r="X533">
            <v>0</v>
          </cell>
          <cell r="AB533" t="str">
            <v>AAA210</v>
          </cell>
        </row>
        <row r="536">
          <cell r="W536">
            <v>0</v>
          </cell>
          <cell r="X536">
            <v>0</v>
          </cell>
          <cell r="AB536" t="str">
            <v>AAA340</v>
          </cell>
        </row>
        <row r="538">
          <cell r="W538">
            <v>0</v>
          </cell>
          <cell r="X538">
            <v>0</v>
          </cell>
          <cell r="AB538" t="str">
            <v>AAA340</v>
          </cell>
        </row>
        <row r="540">
          <cell r="W540">
            <v>-145725040.30000001</v>
          </cell>
          <cell r="X540">
            <v>-120350793.51000001</v>
          </cell>
          <cell r="AB540" t="str">
            <v>AAA370</v>
          </cell>
        </row>
        <row r="542">
          <cell r="W542">
            <v>0</v>
          </cell>
          <cell r="X542">
            <v>0</v>
          </cell>
          <cell r="AB542" t="str">
            <v>AAA400</v>
          </cell>
        </row>
        <row r="544">
          <cell r="W544">
            <v>-25765930.859999999</v>
          </cell>
          <cell r="X544">
            <v>-22868435.629999999</v>
          </cell>
          <cell r="AB544" t="str">
            <v>AAA400</v>
          </cell>
        </row>
        <row r="546">
          <cell r="W546">
            <v>0</v>
          </cell>
          <cell r="X546">
            <v>0</v>
          </cell>
          <cell r="AB546" t="str">
            <v>AAA400</v>
          </cell>
        </row>
        <row r="548">
          <cell r="W548">
            <v>0</v>
          </cell>
          <cell r="X548">
            <v>0</v>
          </cell>
          <cell r="AB548" t="str">
            <v>AAA400</v>
          </cell>
        </row>
        <row r="550">
          <cell r="W550">
            <v>0</v>
          </cell>
          <cell r="X550">
            <v>0</v>
          </cell>
          <cell r="AB550" t="str">
            <v>AAA400</v>
          </cell>
        </row>
        <row r="552">
          <cell r="W552">
            <v>-114272380.19</v>
          </cell>
          <cell r="X552">
            <v>-100851350.45</v>
          </cell>
          <cell r="AB552" t="str">
            <v>AAA430</v>
          </cell>
        </row>
        <row r="554">
          <cell r="W554">
            <v>0</v>
          </cell>
          <cell r="X554">
            <v>0</v>
          </cell>
          <cell r="AB554" t="str">
            <v>AAA430</v>
          </cell>
        </row>
        <row r="556">
          <cell r="W556">
            <v>-98753.13</v>
          </cell>
          <cell r="X556">
            <v>-59233</v>
          </cell>
          <cell r="AB556" t="str">
            <v>AAA430</v>
          </cell>
        </row>
        <row r="558">
          <cell r="W558">
            <v>-14414298.189999999</v>
          </cell>
          <cell r="X558">
            <v>-13867887.039999999</v>
          </cell>
          <cell r="AB558" t="str">
            <v>AAA460</v>
          </cell>
        </row>
        <row r="560">
          <cell r="W560">
            <v>-10119.64</v>
          </cell>
          <cell r="X560">
            <v>0</v>
          </cell>
          <cell r="AB560" t="str">
            <v>AAA460</v>
          </cell>
        </row>
        <row r="562">
          <cell r="W562">
            <v>-796816.38</v>
          </cell>
          <cell r="X562">
            <v>-596122</v>
          </cell>
          <cell r="AB562" t="str">
            <v>AAA460</v>
          </cell>
        </row>
        <row r="564">
          <cell r="W564">
            <v>0</v>
          </cell>
          <cell r="X564">
            <v>0</v>
          </cell>
          <cell r="AB564" t="str">
            <v>AAA490</v>
          </cell>
        </row>
        <row r="566">
          <cell r="W566">
            <v>-582395.03</v>
          </cell>
          <cell r="X566">
            <v>-230919</v>
          </cell>
          <cell r="AB566" t="str">
            <v>AAA490</v>
          </cell>
        </row>
        <row r="568">
          <cell r="W568">
            <v>-3965200.02</v>
          </cell>
          <cell r="X568">
            <v>-3705609.07</v>
          </cell>
          <cell r="AB568" t="str">
            <v>AAA490</v>
          </cell>
        </row>
        <row r="570">
          <cell r="W570">
            <v>-6314228.2800000003</v>
          </cell>
          <cell r="X570">
            <v>-6259324</v>
          </cell>
          <cell r="AB570" t="str">
            <v>AAA530</v>
          </cell>
        </row>
        <row r="572">
          <cell r="W572">
            <v>-5838775.9000000004</v>
          </cell>
          <cell r="X572">
            <v>-5801908.7800000012</v>
          </cell>
          <cell r="AB572" t="str">
            <v>AAA530</v>
          </cell>
        </row>
        <row r="574">
          <cell r="W574">
            <v>-1376992.69</v>
          </cell>
          <cell r="X574">
            <v>-860583</v>
          </cell>
          <cell r="AB574" t="str">
            <v>AAA530</v>
          </cell>
        </row>
        <row r="576">
          <cell r="W576">
            <v>-3123282.03</v>
          </cell>
          <cell r="X576">
            <v>-2230169.33</v>
          </cell>
          <cell r="AB576" t="str">
            <v>AAA530</v>
          </cell>
        </row>
        <row r="578">
          <cell r="W578">
            <v>-993484.19</v>
          </cell>
          <cell r="X578">
            <v>-720300.96</v>
          </cell>
          <cell r="AB578" t="str">
            <v>AAA530</v>
          </cell>
        </row>
        <row r="579">
          <cell r="W579">
            <v>-404766.24</v>
          </cell>
          <cell r="X579">
            <v>-287558.83</v>
          </cell>
        </row>
        <row r="580">
          <cell r="W580">
            <v>-588717.94999999995</v>
          </cell>
          <cell r="X580">
            <v>-432742.13</v>
          </cell>
        </row>
        <row r="583">
          <cell r="W583">
            <v>0</v>
          </cell>
          <cell r="X583">
            <v>0</v>
          </cell>
          <cell r="AB583" t="str">
            <v>AAA230</v>
          </cell>
        </row>
        <row r="584">
          <cell r="W584">
            <v>0</v>
          </cell>
          <cell r="X584">
            <v>0</v>
          </cell>
          <cell r="AB584" t="str">
            <v>AAA240</v>
          </cell>
        </row>
        <row r="585">
          <cell r="W585">
            <v>0</v>
          </cell>
          <cell r="X585">
            <v>0</v>
          </cell>
          <cell r="AB585" t="str">
            <v>AAA250</v>
          </cell>
        </row>
        <row r="586">
          <cell r="W586">
            <v>0</v>
          </cell>
          <cell r="X586">
            <v>0</v>
          </cell>
          <cell r="AB586" t="str">
            <v>AAA260</v>
          </cell>
        </row>
        <row r="587">
          <cell r="W587">
            <v>0</v>
          </cell>
          <cell r="X587">
            <v>0</v>
          </cell>
          <cell r="AB587" t="str">
            <v>AAA260</v>
          </cell>
        </row>
        <row r="588">
          <cell r="W588">
            <v>0</v>
          </cell>
          <cell r="X588">
            <v>0</v>
          </cell>
          <cell r="AB588" t="str">
            <v>AAA260</v>
          </cell>
        </row>
        <row r="589">
          <cell r="W589">
            <v>0</v>
          </cell>
          <cell r="X589">
            <v>0</v>
          </cell>
          <cell r="AB589" t="str">
            <v>AAA260</v>
          </cell>
        </row>
        <row r="591">
          <cell r="W591">
            <v>0</v>
          </cell>
          <cell r="X591">
            <v>0</v>
          </cell>
          <cell r="AB591" t="str">
            <v>AAA560</v>
          </cell>
        </row>
        <row r="592">
          <cell r="W592">
            <v>0</v>
          </cell>
          <cell r="X592">
            <v>0</v>
          </cell>
          <cell r="AB592" t="str">
            <v>AAA570</v>
          </cell>
        </row>
        <row r="593">
          <cell r="W593">
            <v>0</v>
          </cell>
          <cell r="X593">
            <v>0</v>
          </cell>
          <cell r="AB593" t="str">
            <v>AAA570</v>
          </cell>
        </row>
        <row r="594">
          <cell r="W594">
            <v>0</v>
          </cell>
          <cell r="X594">
            <v>0</v>
          </cell>
          <cell r="AB594" t="str">
            <v>AAA580</v>
          </cell>
        </row>
        <row r="595">
          <cell r="W595">
            <v>0</v>
          </cell>
          <cell r="X595">
            <v>0</v>
          </cell>
          <cell r="AB595" t="str">
            <v>AAA590</v>
          </cell>
        </row>
        <row r="596">
          <cell r="W596">
            <v>0</v>
          </cell>
          <cell r="X596">
            <v>0</v>
          </cell>
          <cell r="AB596" t="str">
            <v>AAA600</v>
          </cell>
        </row>
        <row r="597">
          <cell r="W597">
            <v>0</v>
          </cell>
          <cell r="X597">
            <v>0</v>
          </cell>
          <cell r="AB597" t="str">
            <v>AAA610</v>
          </cell>
        </row>
        <row r="598">
          <cell r="W598">
            <v>0</v>
          </cell>
          <cell r="X598">
            <v>0</v>
          </cell>
          <cell r="AB598" t="str">
            <v>AAA620</v>
          </cell>
        </row>
        <row r="599">
          <cell r="W599">
            <v>0</v>
          </cell>
          <cell r="X599">
            <v>0</v>
          </cell>
          <cell r="AB599" t="str">
            <v>AAA630</v>
          </cell>
        </row>
        <row r="601">
          <cell r="W601">
            <v>0</v>
          </cell>
          <cell r="X601">
            <v>0</v>
          </cell>
          <cell r="AB601" t="str">
            <v>AAA690</v>
          </cell>
        </row>
        <row r="603">
          <cell r="W603">
            <v>0</v>
          </cell>
          <cell r="X603">
            <v>0</v>
          </cell>
          <cell r="AB603" t="str">
            <v>ABA090</v>
          </cell>
        </row>
        <row r="604">
          <cell r="W604">
            <v>0</v>
          </cell>
          <cell r="X604">
            <v>0</v>
          </cell>
          <cell r="AB604" t="str">
            <v>ABA170</v>
          </cell>
        </row>
        <row r="606">
          <cell r="W606">
            <v>0</v>
          </cell>
          <cell r="X606">
            <v>0</v>
          </cell>
          <cell r="AB606" t="str">
            <v>ABA230</v>
          </cell>
        </row>
        <row r="607">
          <cell r="W607">
            <v>0</v>
          </cell>
          <cell r="X607">
            <v>0</v>
          </cell>
          <cell r="AB607" t="str">
            <v>ABA230</v>
          </cell>
        </row>
        <row r="608">
          <cell r="W608">
            <v>0</v>
          </cell>
          <cell r="X608">
            <v>0</v>
          </cell>
          <cell r="AB608" t="str">
            <v>ABA240</v>
          </cell>
        </row>
        <row r="609">
          <cell r="W609">
            <v>0</v>
          </cell>
          <cell r="X609">
            <v>0</v>
          </cell>
          <cell r="AB609" t="str">
            <v>ABA250</v>
          </cell>
        </row>
        <row r="610">
          <cell r="W610">
            <v>0</v>
          </cell>
          <cell r="X610">
            <v>0</v>
          </cell>
          <cell r="AB610" t="str">
            <v>ABA270</v>
          </cell>
        </row>
        <row r="611">
          <cell r="W611">
            <v>0</v>
          </cell>
          <cell r="X611">
            <v>0</v>
          </cell>
          <cell r="AB611" t="str">
            <v>ABA280</v>
          </cell>
        </row>
        <row r="612">
          <cell r="W612">
            <v>0</v>
          </cell>
          <cell r="X612">
            <v>0</v>
          </cell>
          <cell r="AB612" t="str">
            <v>ABA300</v>
          </cell>
        </row>
        <row r="613">
          <cell r="W613">
            <v>0</v>
          </cell>
          <cell r="X613">
            <v>0</v>
          </cell>
          <cell r="AB613" t="str">
            <v>ABA310</v>
          </cell>
        </row>
        <row r="614">
          <cell r="W614">
            <v>0</v>
          </cell>
          <cell r="X614">
            <v>0</v>
          </cell>
          <cell r="AB614" t="str">
            <v>ABA320</v>
          </cell>
        </row>
        <row r="615">
          <cell r="W615">
            <v>0</v>
          </cell>
          <cell r="X615">
            <v>0</v>
          </cell>
          <cell r="AB615" t="str">
            <v>ABA330</v>
          </cell>
        </row>
        <row r="616">
          <cell r="W616">
            <v>0</v>
          </cell>
          <cell r="X616">
            <v>0</v>
          </cell>
          <cell r="AB616" t="str">
            <v>ABA340</v>
          </cell>
        </row>
        <row r="617">
          <cell r="W617">
            <v>0</v>
          </cell>
          <cell r="X617">
            <v>0</v>
          </cell>
          <cell r="AB617" t="str">
            <v>ABA460</v>
          </cell>
        </row>
        <row r="618">
          <cell r="W618">
            <v>0</v>
          </cell>
          <cell r="X618">
            <v>0</v>
          </cell>
          <cell r="AB618" t="str">
            <v>ABA480</v>
          </cell>
        </row>
        <row r="619">
          <cell r="W619">
            <v>0</v>
          </cell>
          <cell r="X619">
            <v>0</v>
          </cell>
          <cell r="AB619" t="str">
            <v>ABA490</v>
          </cell>
        </row>
        <row r="620">
          <cell r="W620">
            <v>0</v>
          </cell>
          <cell r="X620">
            <v>0</v>
          </cell>
          <cell r="AB620" t="str">
            <v>ABA500</v>
          </cell>
        </row>
        <row r="621">
          <cell r="W621">
            <v>0</v>
          </cell>
          <cell r="X621">
            <v>0</v>
          </cell>
          <cell r="AB621" t="str">
            <v>ABA510</v>
          </cell>
        </row>
        <row r="622">
          <cell r="W622">
            <v>0</v>
          </cell>
          <cell r="X622">
            <v>0</v>
          </cell>
          <cell r="AB622" t="str">
            <v>ABA530</v>
          </cell>
        </row>
        <row r="623">
          <cell r="W623">
            <v>0</v>
          </cell>
          <cell r="X623">
            <v>0</v>
          </cell>
          <cell r="AB623" t="str">
            <v>ABA580</v>
          </cell>
        </row>
        <row r="624">
          <cell r="W624">
            <v>0</v>
          </cell>
          <cell r="X624">
            <v>0</v>
          </cell>
          <cell r="AB624" t="str">
            <v>ABA600</v>
          </cell>
        </row>
        <row r="625">
          <cell r="W625">
            <v>0</v>
          </cell>
          <cell r="X625">
            <v>0</v>
          </cell>
          <cell r="AB625" t="str">
            <v>ABA620</v>
          </cell>
        </row>
        <row r="626">
          <cell r="W626">
            <v>0</v>
          </cell>
          <cell r="X626">
            <v>0</v>
          </cell>
          <cell r="AB626" t="str">
            <v>ABA630</v>
          </cell>
        </row>
        <row r="627">
          <cell r="W627">
            <v>0</v>
          </cell>
          <cell r="X627">
            <v>0</v>
          </cell>
          <cell r="AB627" t="str">
            <v>ABA640</v>
          </cell>
        </row>
        <row r="628">
          <cell r="W628">
            <v>0</v>
          </cell>
          <cell r="X628">
            <v>0</v>
          </cell>
          <cell r="AB628" t="str">
            <v>ABA650</v>
          </cell>
        </row>
        <row r="629">
          <cell r="W629">
            <v>-1618412.32</v>
          </cell>
          <cell r="X629">
            <v>-1618412.32</v>
          </cell>
          <cell r="AB629" t="str">
            <v>ABA670</v>
          </cell>
        </row>
        <row r="630">
          <cell r="W630">
            <v>0</v>
          </cell>
          <cell r="X630">
            <v>0</v>
          </cell>
          <cell r="AB630" t="str">
            <v>ABA680</v>
          </cell>
        </row>
        <row r="631">
          <cell r="W631">
            <v>0</v>
          </cell>
          <cell r="X631">
            <v>0</v>
          </cell>
          <cell r="AB631" t="str">
            <v>ABA690</v>
          </cell>
        </row>
        <row r="632">
          <cell r="W632">
            <v>0</v>
          </cell>
          <cell r="X632">
            <v>0</v>
          </cell>
          <cell r="AB632" t="str">
            <v>ABA700</v>
          </cell>
        </row>
        <row r="633">
          <cell r="W633">
            <v>0</v>
          </cell>
          <cell r="X633">
            <v>0</v>
          </cell>
          <cell r="AB633" t="str">
            <v>ABA711</v>
          </cell>
        </row>
        <row r="634">
          <cell r="W634">
            <v>0</v>
          </cell>
          <cell r="X634">
            <v>0</v>
          </cell>
          <cell r="AB634" t="str">
            <v>ABA390</v>
          </cell>
        </row>
        <row r="635">
          <cell r="W635">
            <v>0</v>
          </cell>
          <cell r="X635">
            <v>0</v>
          </cell>
          <cell r="AB635" t="str">
            <v>ABA400</v>
          </cell>
        </row>
        <row r="636">
          <cell r="W636">
            <v>0</v>
          </cell>
          <cell r="X636">
            <v>0</v>
          </cell>
          <cell r="AB636" t="str">
            <v>ABA410</v>
          </cell>
        </row>
        <row r="637">
          <cell r="W637">
            <v>0</v>
          </cell>
          <cell r="X637">
            <v>0</v>
          </cell>
          <cell r="AB637" t="str">
            <v>ABA420</v>
          </cell>
        </row>
        <row r="638">
          <cell r="W638">
            <v>0</v>
          </cell>
          <cell r="X638">
            <v>0</v>
          </cell>
          <cell r="AB638" t="str">
            <v>ABA430</v>
          </cell>
        </row>
        <row r="639">
          <cell r="W639">
            <v>0</v>
          </cell>
          <cell r="X639">
            <v>0</v>
          </cell>
          <cell r="AB639" t="str">
            <v>ABA440</v>
          </cell>
        </row>
        <row r="640">
          <cell r="W640">
            <v>0</v>
          </cell>
          <cell r="X640">
            <v>0</v>
          </cell>
          <cell r="AB640" t="str">
            <v>ABA450</v>
          </cell>
        </row>
        <row r="641">
          <cell r="W641">
            <v>0</v>
          </cell>
          <cell r="X641">
            <v>0</v>
          </cell>
          <cell r="AB641" t="str">
            <v>ABA520</v>
          </cell>
        </row>
        <row r="642">
          <cell r="W642">
            <v>0</v>
          </cell>
          <cell r="AB642" t="str">
            <v>ABA271</v>
          </cell>
        </row>
        <row r="643">
          <cell r="W643">
            <v>0</v>
          </cell>
          <cell r="AB643" t="str">
            <v>ABA451</v>
          </cell>
        </row>
        <row r="644">
          <cell r="W644">
            <v>0</v>
          </cell>
          <cell r="AB644" t="str">
            <v>ABA461</v>
          </cell>
        </row>
        <row r="645">
          <cell r="W645">
            <v>0</v>
          </cell>
          <cell r="AB645" t="str">
            <v>ABA501</v>
          </cell>
        </row>
        <row r="646">
          <cell r="W646">
            <v>0</v>
          </cell>
          <cell r="AB646" t="str">
            <v>ABA521</v>
          </cell>
        </row>
        <row r="647">
          <cell r="W647">
            <v>0</v>
          </cell>
          <cell r="AB647" t="str">
            <v>ABA522</v>
          </cell>
        </row>
        <row r="648">
          <cell r="W648">
            <v>0</v>
          </cell>
          <cell r="AB648" t="str">
            <v>ABA601</v>
          </cell>
        </row>
        <row r="652">
          <cell r="W652">
            <v>0</v>
          </cell>
          <cell r="X652">
            <v>0</v>
          </cell>
          <cell r="AB652" t="str">
            <v>PBA000</v>
          </cell>
        </row>
        <row r="655">
          <cell r="W655">
            <v>-10022012.27</v>
          </cell>
          <cell r="X655">
            <v>-8700000</v>
          </cell>
          <cell r="AB655" t="str">
            <v>PBA020</v>
          </cell>
        </row>
        <row r="657">
          <cell r="W657">
            <v>-1999752.07</v>
          </cell>
          <cell r="X657">
            <v>-2300000</v>
          </cell>
          <cell r="AB657" t="str">
            <v>PBA030</v>
          </cell>
        </row>
        <row r="659">
          <cell r="W659">
            <v>-19986375.009999998</v>
          </cell>
          <cell r="X659">
            <v>-2000000</v>
          </cell>
          <cell r="AB659" t="str">
            <v>PBA040</v>
          </cell>
        </row>
        <row r="661">
          <cell r="W661">
            <v>-3380489.2399999998</v>
          </cell>
          <cell r="X661">
            <v>-7000000</v>
          </cell>
          <cell r="AB661" t="str">
            <v>PBA050</v>
          </cell>
        </row>
        <row r="662">
          <cell r="W662">
            <v>0</v>
          </cell>
          <cell r="AB662" t="str">
            <v>PBA051</v>
          </cell>
        </row>
        <row r="663">
          <cell r="W663">
            <v>-1271469.3999999999</v>
          </cell>
          <cell r="AB663" t="str">
            <v>PBA052</v>
          </cell>
        </row>
        <row r="665">
          <cell r="W665">
            <v>-732478.68</v>
          </cell>
          <cell r="X665">
            <v>-6484233.6799999997</v>
          </cell>
          <cell r="AB665" t="str">
            <v>PBA060</v>
          </cell>
        </row>
        <row r="668">
          <cell r="W668">
            <v>0</v>
          </cell>
          <cell r="X668">
            <v>0</v>
          </cell>
          <cell r="AB668" t="str">
            <v>PBA080</v>
          </cell>
        </row>
        <row r="669">
          <cell r="W669">
            <v>0</v>
          </cell>
          <cell r="X669">
            <v>0</v>
          </cell>
          <cell r="AB669" t="str">
            <v>PBA080</v>
          </cell>
        </row>
        <row r="671">
          <cell r="W671">
            <v>0</v>
          </cell>
          <cell r="X671">
            <v>0</v>
          </cell>
          <cell r="AB671" t="str">
            <v>PBA090</v>
          </cell>
        </row>
        <row r="672">
          <cell r="W672">
            <v>0</v>
          </cell>
          <cell r="X672">
            <v>0</v>
          </cell>
          <cell r="AB672" t="str">
            <v>PBA090</v>
          </cell>
        </row>
        <row r="673">
          <cell r="W673">
            <v>0</v>
          </cell>
          <cell r="X673">
            <v>0</v>
          </cell>
          <cell r="AB673" t="str">
            <v>PBA090</v>
          </cell>
        </row>
        <row r="674">
          <cell r="W674">
            <v>0</v>
          </cell>
          <cell r="X674">
            <v>0</v>
          </cell>
          <cell r="AB674" t="str">
            <v>PBA090</v>
          </cell>
        </row>
        <row r="675">
          <cell r="W675">
            <v>0</v>
          </cell>
          <cell r="X675">
            <v>0</v>
          </cell>
          <cell r="AB675" t="str">
            <v>PBA090</v>
          </cell>
        </row>
        <row r="676">
          <cell r="W676">
            <v>0</v>
          </cell>
          <cell r="X676">
            <v>0</v>
          </cell>
          <cell r="AB676" t="str">
            <v>PBA090</v>
          </cell>
        </row>
        <row r="677">
          <cell r="W677">
            <v>0</v>
          </cell>
          <cell r="X677">
            <v>0</v>
          </cell>
          <cell r="AB677" t="str">
            <v>PBA090</v>
          </cell>
        </row>
        <row r="678">
          <cell r="W678">
            <v>0</v>
          </cell>
          <cell r="X678">
            <v>0</v>
          </cell>
          <cell r="AB678" t="str">
            <v>PBA090</v>
          </cell>
        </row>
        <row r="679">
          <cell r="W679">
            <v>0</v>
          </cell>
          <cell r="X679">
            <v>0</v>
          </cell>
          <cell r="AB679" t="str">
            <v>PBA090</v>
          </cell>
        </row>
        <row r="680">
          <cell r="W680">
            <v>0</v>
          </cell>
          <cell r="X680">
            <v>0</v>
          </cell>
          <cell r="AB680" t="str">
            <v>PBA090</v>
          </cell>
        </row>
        <row r="681">
          <cell r="W681">
            <v>0</v>
          </cell>
          <cell r="X681">
            <v>0</v>
          </cell>
          <cell r="AB681" t="str">
            <v>PBA090</v>
          </cell>
        </row>
        <row r="682">
          <cell r="W682">
            <v>0</v>
          </cell>
          <cell r="X682">
            <v>0</v>
          </cell>
          <cell r="AB682" t="str">
            <v>PBA090</v>
          </cell>
        </row>
        <row r="683">
          <cell r="W683">
            <v>0</v>
          </cell>
          <cell r="X683">
            <v>0</v>
          </cell>
          <cell r="AB683" t="str">
            <v>PBA090</v>
          </cell>
        </row>
        <row r="684">
          <cell r="W684">
            <v>0</v>
          </cell>
          <cell r="X684">
            <v>0</v>
          </cell>
          <cell r="AB684" t="str">
            <v>PBA090</v>
          </cell>
        </row>
        <row r="685">
          <cell r="W685">
            <v>0</v>
          </cell>
          <cell r="X685">
            <v>0</v>
          </cell>
          <cell r="AB685" t="str">
            <v>PBA090</v>
          </cell>
        </row>
        <row r="686">
          <cell r="W686">
            <v>0</v>
          </cell>
          <cell r="X686">
            <v>0</v>
          </cell>
          <cell r="AB686" t="str">
            <v>PBA090</v>
          </cell>
        </row>
        <row r="687">
          <cell r="W687">
            <v>0</v>
          </cell>
          <cell r="AB687" t="str">
            <v>PBA090</v>
          </cell>
        </row>
        <row r="688">
          <cell r="W688">
            <v>0</v>
          </cell>
          <cell r="AB688" t="str">
            <v>PBA090</v>
          </cell>
        </row>
        <row r="690">
          <cell r="W690">
            <v>0</v>
          </cell>
          <cell r="X690">
            <v>0</v>
          </cell>
          <cell r="AB690" t="str">
            <v>PBA100</v>
          </cell>
        </row>
        <row r="692">
          <cell r="W692">
            <v>0</v>
          </cell>
          <cell r="X692">
            <v>0</v>
          </cell>
          <cell r="AB692" t="str">
            <v>PBA110</v>
          </cell>
        </row>
        <row r="693">
          <cell r="W693">
            <v>0</v>
          </cell>
          <cell r="X693">
            <v>0</v>
          </cell>
          <cell r="AB693" t="str">
            <v>PBA110</v>
          </cell>
        </row>
        <row r="694">
          <cell r="W694">
            <v>0</v>
          </cell>
          <cell r="X694">
            <v>0</v>
          </cell>
          <cell r="AB694" t="str">
            <v>PBA110</v>
          </cell>
        </row>
        <row r="695">
          <cell r="W695">
            <v>0</v>
          </cell>
          <cell r="X695">
            <v>0</v>
          </cell>
          <cell r="AB695" t="str">
            <v>PBA110</v>
          </cell>
        </row>
        <row r="696">
          <cell r="W696">
            <v>0</v>
          </cell>
          <cell r="X696">
            <v>0</v>
          </cell>
          <cell r="AB696" t="str">
            <v>PBA110</v>
          </cell>
        </row>
        <row r="697">
          <cell r="W697">
            <v>0</v>
          </cell>
          <cell r="X697">
            <v>0</v>
          </cell>
          <cell r="AB697" t="str">
            <v>PBA110</v>
          </cell>
        </row>
        <row r="698">
          <cell r="W698">
            <v>0</v>
          </cell>
          <cell r="X698">
            <v>0</v>
          </cell>
          <cell r="AB698" t="str">
            <v>PBA110</v>
          </cell>
        </row>
        <row r="699">
          <cell r="W699">
            <v>0</v>
          </cell>
          <cell r="X699">
            <v>0</v>
          </cell>
          <cell r="AB699" t="str">
            <v>PBA110</v>
          </cell>
        </row>
        <row r="700">
          <cell r="W700">
            <v>0</v>
          </cell>
          <cell r="X700">
            <v>0</v>
          </cell>
          <cell r="AB700" t="str">
            <v>PBA110</v>
          </cell>
        </row>
        <row r="701">
          <cell r="W701">
            <v>0</v>
          </cell>
          <cell r="X701">
            <v>0</v>
          </cell>
          <cell r="AB701" t="str">
            <v>PBA110</v>
          </cell>
        </row>
        <row r="702">
          <cell r="W702">
            <v>0</v>
          </cell>
          <cell r="X702">
            <v>0</v>
          </cell>
          <cell r="AB702" t="str">
            <v>PBA110</v>
          </cell>
        </row>
        <row r="703">
          <cell r="W703">
            <v>0</v>
          </cell>
          <cell r="X703">
            <v>0</v>
          </cell>
          <cell r="AB703" t="str">
            <v>PBA110</v>
          </cell>
        </row>
        <row r="704">
          <cell r="W704">
            <v>0</v>
          </cell>
          <cell r="X704">
            <v>0</v>
          </cell>
          <cell r="AB704" t="str">
            <v>PBA110</v>
          </cell>
        </row>
        <row r="705">
          <cell r="W705">
            <v>0</v>
          </cell>
          <cell r="X705">
            <v>0</v>
          </cell>
          <cell r="AB705" t="str">
            <v>PBA110</v>
          </cell>
        </row>
        <row r="706">
          <cell r="W706">
            <v>0</v>
          </cell>
          <cell r="X706">
            <v>0</v>
          </cell>
          <cell r="AB706" t="str">
            <v>PBA110</v>
          </cell>
        </row>
        <row r="707">
          <cell r="W707">
            <v>0</v>
          </cell>
          <cell r="X707">
            <v>0</v>
          </cell>
          <cell r="AB707" t="str">
            <v>PBA110</v>
          </cell>
        </row>
        <row r="708">
          <cell r="W708">
            <v>0</v>
          </cell>
          <cell r="X708">
            <v>0</v>
          </cell>
          <cell r="AB708" t="str">
            <v>PBA110</v>
          </cell>
        </row>
        <row r="709">
          <cell r="W709">
            <v>0</v>
          </cell>
          <cell r="X709">
            <v>0</v>
          </cell>
          <cell r="AB709" t="str">
            <v>PBA110</v>
          </cell>
        </row>
        <row r="710">
          <cell r="W710">
            <v>0</v>
          </cell>
          <cell r="X710">
            <v>0</v>
          </cell>
          <cell r="AB710" t="str">
            <v>PBA110</v>
          </cell>
        </row>
        <row r="711">
          <cell r="W711">
            <v>0</v>
          </cell>
          <cell r="X711">
            <v>0</v>
          </cell>
          <cell r="AB711" t="str">
            <v>PBA110</v>
          </cell>
        </row>
        <row r="712">
          <cell r="W712">
            <v>0</v>
          </cell>
          <cell r="X712">
            <v>0</v>
          </cell>
          <cell r="AB712" t="str">
            <v>PBA110</v>
          </cell>
        </row>
        <row r="713">
          <cell r="W713">
            <v>0</v>
          </cell>
          <cell r="X713">
            <v>0</v>
          </cell>
          <cell r="AB713" t="str">
            <v>PBA110</v>
          </cell>
        </row>
        <row r="714">
          <cell r="W714">
            <v>0</v>
          </cell>
          <cell r="X714">
            <v>0</v>
          </cell>
          <cell r="AB714" t="str">
            <v>PBA110</v>
          </cell>
        </row>
        <row r="715">
          <cell r="W715">
            <v>0</v>
          </cell>
          <cell r="X715">
            <v>0</v>
          </cell>
          <cell r="AB715" t="str">
            <v>PBA110</v>
          </cell>
        </row>
        <row r="716">
          <cell r="W716">
            <v>0</v>
          </cell>
          <cell r="X716">
            <v>0</v>
          </cell>
          <cell r="AB716" t="str">
            <v>PBA110</v>
          </cell>
        </row>
        <row r="718">
          <cell r="W718">
            <v>0</v>
          </cell>
          <cell r="X718">
            <v>0</v>
          </cell>
          <cell r="AB718" t="str">
            <v>PBA120</v>
          </cell>
        </row>
        <row r="719">
          <cell r="W719">
            <v>0</v>
          </cell>
          <cell r="X719">
            <v>0</v>
          </cell>
          <cell r="AB719" t="str">
            <v>PBA120</v>
          </cell>
        </row>
        <row r="720">
          <cell r="W720">
            <v>0</v>
          </cell>
          <cell r="X720">
            <v>0</v>
          </cell>
          <cell r="AB720" t="str">
            <v>PBA120</v>
          </cell>
        </row>
        <row r="721">
          <cell r="W721">
            <v>0</v>
          </cell>
          <cell r="X721">
            <v>0</v>
          </cell>
          <cell r="AB721" t="str">
            <v>PBA120</v>
          </cell>
        </row>
        <row r="722">
          <cell r="W722">
            <v>0</v>
          </cell>
          <cell r="X722">
            <v>0</v>
          </cell>
          <cell r="AB722" t="str">
            <v>PBA120</v>
          </cell>
        </row>
        <row r="723">
          <cell r="W723">
            <v>0</v>
          </cell>
          <cell r="X723">
            <v>0</v>
          </cell>
          <cell r="AB723" t="str">
            <v>PBA120</v>
          </cell>
        </row>
        <row r="724">
          <cell r="W724">
            <v>0</v>
          </cell>
          <cell r="X724">
            <v>0</v>
          </cell>
          <cell r="AB724" t="str">
            <v>PBA120</v>
          </cell>
        </row>
        <row r="725">
          <cell r="W725">
            <v>0</v>
          </cell>
          <cell r="X725">
            <v>0</v>
          </cell>
          <cell r="AB725" t="str">
            <v>PBA120</v>
          </cell>
        </row>
        <row r="726">
          <cell r="W726">
            <v>0</v>
          </cell>
          <cell r="X726">
            <v>0</v>
          </cell>
          <cell r="AB726" t="str">
            <v>PBA120</v>
          </cell>
        </row>
        <row r="727">
          <cell r="W727">
            <v>0</v>
          </cell>
          <cell r="X727">
            <v>0</v>
          </cell>
          <cell r="AB727" t="str">
            <v>PBA120</v>
          </cell>
        </row>
        <row r="728">
          <cell r="W728">
            <v>0</v>
          </cell>
          <cell r="X728">
            <v>0</v>
          </cell>
          <cell r="AB728" t="str">
            <v>PBA120</v>
          </cell>
        </row>
        <row r="729">
          <cell r="W729">
            <v>0</v>
          </cell>
          <cell r="X729">
            <v>0</v>
          </cell>
          <cell r="AB729" t="str">
            <v>PBA120</v>
          </cell>
        </row>
        <row r="730">
          <cell r="W730">
            <v>0</v>
          </cell>
          <cell r="X730">
            <v>0</v>
          </cell>
          <cell r="AB730" t="str">
            <v>PBA120</v>
          </cell>
        </row>
        <row r="731">
          <cell r="W731">
            <v>0</v>
          </cell>
          <cell r="X731">
            <v>0</v>
          </cell>
          <cell r="AB731" t="str">
            <v>PBA120</v>
          </cell>
        </row>
        <row r="732">
          <cell r="W732">
            <v>0</v>
          </cell>
          <cell r="X732">
            <v>0</v>
          </cell>
          <cell r="AB732" t="str">
            <v>PBA120</v>
          </cell>
        </row>
        <row r="733">
          <cell r="W733">
            <v>0</v>
          </cell>
          <cell r="X733">
            <v>0</v>
          </cell>
          <cell r="AB733" t="str">
            <v>PBA120</v>
          </cell>
        </row>
        <row r="734">
          <cell r="W734">
            <v>0</v>
          </cell>
          <cell r="X734">
            <v>0</v>
          </cell>
          <cell r="AB734" t="str">
            <v>PBA120</v>
          </cell>
        </row>
        <row r="735">
          <cell r="W735">
            <v>0</v>
          </cell>
          <cell r="X735">
            <v>0</v>
          </cell>
          <cell r="AB735" t="str">
            <v>PBA120</v>
          </cell>
        </row>
        <row r="736">
          <cell r="W736">
            <v>0</v>
          </cell>
          <cell r="X736">
            <v>0</v>
          </cell>
          <cell r="AB736" t="str">
            <v>PBA120</v>
          </cell>
        </row>
        <row r="737">
          <cell r="W737">
            <v>0</v>
          </cell>
          <cell r="X737">
            <v>0</v>
          </cell>
          <cell r="AB737" t="str">
            <v>PBA120</v>
          </cell>
        </row>
        <row r="738">
          <cell r="W738">
            <v>0</v>
          </cell>
          <cell r="X738">
            <v>0</v>
          </cell>
          <cell r="AB738" t="str">
            <v>PBA120</v>
          </cell>
        </row>
        <row r="739">
          <cell r="W739">
            <v>0</v>
          </cell>
          <cell r="X739">
            <v>0</v>
          </cell>
          <cell r="AB739" t="str">
            <v>PBA120</v>
          </cell>
        </row>
        <row r="740">
          <cell r="W740">
            <v>0</v>
          </cell>
          <cell r="X740">
            <v>0</v>
          </cell>
          <cell r="AB740" t="str">
            <v>PBA120</v>
          </cell>
        </row>
        <row r="741">
          <cell r="W741">
            <v>0</v>
          </cell>
          <cell r="X741">
            <v>0</v>
          </cell>
          <cell r="AB741" t="str">
            <v>PBA120</v>
          </cell>
        </row>
        <row r="743">
          <cell r="W743">
            <v>0</v>
          </cell>
          <cell r="X743">
            <v>0</v>
          </cell>
          <cell r="AB743" t="str">
            <v>PBA130</v>
          </cell>
        </row>
        <row r="745">
          <cell r="W745">
            <v>0</v>
          </cell>
          <cell r="X745">
            <v>0</v>
          </cell>
          <cell r="AB745" t="str">
            <v>PBA140</v>
          </cell>
        </row>
        <row r="746">
          <cell r="W746">
            <v>0</v>
          </cell>
          <cell r="AB746" t="str">
            <v>PBA141</v>
          </cell>
        </row>
        <row r="749">
          <cell r="W749">
            <v>0</v>
          </cell>
          <cell r="X749">
            <v>0</v>
          </cell>
          <cell r="AB749" t="str">
            <v>PBA160</v>
          </cell>
        </row>
        <row r="750">
          <cell r="W750">
            <v>0</v>
          </cell>
          <cell r="X750">
            <v>0</v>
          </cell>
        </row>
        <row r="751">
          <cell r="W751">
            <v>0</v>
          </cell>
          <cell r="X751">
            <v>0</v>
          </cell>
        </row>
        <row r="752">
          <cell r="W752">
            <v>0</v>
          </cell>
          <cell r="X752">
            <v>0</v>
          </cell>
          <cell r="AB752" t="str">
            <v>PBA160</v>
          </cell>
        </row>
        <row r="753">
          <cell r="W753">
            <v>0</v>
          </cell>
          <cell r="X753">
            <v>0</v>
          </cell>
          <cell r="AB753" t="str">
            <v>PBA160</v>
          </cell>
        </row>
        <row r="754">
          <cell r="W754">
            <v>0</v>
          </cell>
          <cell r="X754">
            <v>0</v>
          </cell>
          <cell r="AB754" t="str">
            <v>PBA160</v>
          </cell>
        </row>
        <row r="755">
          <cell r="W755">
            <v>0</v>
          </cell>
          <cell r="X755">
            <v>0</v>
          </cell>
          <cell r="AB755" t="str">
            <v>PBA160</v>
          </cell>
        </row>
        <row r="756">
          <cell r="W756">
            <v>0</v>
          </cell>
          <cell r="X756">
            <v>0</v>
          </cell>
          <cell r="AB756" t="str">
            <v>PBA160</v>
          </cell>
        </row>
        <row r="757">
          <cell r="W757">
            <v>0</v>
          </cell>
          <cell r="X757">
            <v>0</v>
          </cell>
          <cell r="AB757" t="str">
            <v>PBA160</v>
          </cell>
        </row>
        <row r="758">
          <cell r="W758">
            <v>0</v>
          </cell>
          <cell r="X758">
            <v>0</v>
          </cell>
          <cell r="AB758" t="str">
            <v>PBA160</v>
          </cell>
        </row>
        <row r="759">
          <cell r="W759">
            <v>0</v>
          </cell>
          <cell r="X759">
            <v>0</v>
          </cell>
          <cell r="AB759" t="str">
            <v>PBA160</v>
          </cell>
        </row>
        <row r="760">
          <cell r="W760">
            <v>0</v>
          </cell>
          <cell r="X760">
            <v>0</v>
          </cell>
          <cell r="AB760" t="str">
            <v>PBA160</v>
          </cell>
        </row>
        <row r="761">
          <cell r="W761">
            <v>0</v>
          </cell>
          <cell r="X761">
            <v>0</v>
          </cell>
          <cell r="AB761" t="str">
            <v>PBA160</v>
          </cell>
        </row>
        <row r="762">
          <cell r="W762">
            <v>0</v>
          </cell>
          <cell r="X762">
            <v>0</v>
          </cell>
          <cell r="AB762" t="str">
            <v>PBA160</v>
          </cell>
        </row>
        <row r="763">
          <cell r="W763">
            <v>-9731010.7100000009</v>
          </cell>
          <cell r="X763">
            <v>-27961005.349999998</v>
          </cell>
          <cell r="AB763" t="str">
            <v>PBA160</v>
          </cell>
        </row>
        <row r="764">
          <cell r="W764">
            <v>0</v>
          </cell>
          <cell r="X764">
            <v>0</v>
          </cell>
        </row>
        <row r="765">
          <cell r="W765">
            <v>0</v>
          </cell>
          <cell r="X765">
            <v>0</v>
          </cell>
        </row>
        <row r="766">
          <cell r="W766">
            <v>0</v>
          </cell>
          <cell r="X766">
            <v>-112656.45</v>
          </cell>
        </row>
        <row r="767">
          <cell r="W767">
            <v>0</v>
          </cell>
          <cell r="X767">
            <v>-227208.76</v>
          </cell>
        </row>
        <row r="768">
          <cell r="W768">
            <v>0</v>
          </cell>
          <cell r="X768">
            <v>-1641716.0699999998</v>
          </cell>
        </row>
        <row r="769">
          <cell r="W769">
            <v>0</v>
          </cell>
          <cell r="X769">
            <v>-8164850.4500000002</v>
          </cell>
        </row>
        <row r="770">
          <cell r="W770">
            <v>-18873.460000000021</v>
          </cell>
          <cell r="X770">
            <v>-7871990.2000000011</v>
          </cell>
        </row>
        <row r="771">
          <cell r="W771">
            <v>-1078289.23</v>
          </cell>
          <cell r="X771">
            <v>-4930431.0999999996</v>
          </cell>
        </row>
        <row r="772">
          <cell r="W772">
            <v>-1291094.2800000003</v>
          </cell>
          <cell r="X772">
            <v>-5012152.3200000003</v>
          </cell>
        </row>
        <row r="773">
          <cell r="W773">
            <v>-3476900.12</v>
          </cell>
        </row>
        <row r="774">
          <cell r="W774">
            <v>-701881.55000000075</v>
          </cell>
        </row>
        <row r="775">
          <cell r="W775">
            <v>-3163972.07</v>
          </cell>
        </row>
        <row r="776">
          <cell r="W776">
            <v>0</v>
          </cell>
          <cell r="X776">
            <v>0</v>
          </cell>
          <cell r="AB776" t="str">
            <v>PBA160</v>
          </cell>
        </row>
        <row r="777">
          <cell r="W777">
            <v>0</v>
          </cell>
          <cell r="X777">
            <v>0</v>
          </cell>
          <cell r="AB777" t="str">
            <v>PBA160</v>
          </cell>
        </row>
        <row r="778">
          <cell r="W778">
            <v>0</v>
          </cell>
          <cell r="X778">
            <v>0</v>
          </cell>
          <cell r="AB778" t="str">
            <v>PBA160</v>
          </cell>
        </row>
        <row r="779">
          <cell r="W779">
            <v>0</v>
          </cell>
          <cell r="X779">
            <v>0</v>
          </cell>
          <cell r="AB779" t="str">
            <v>PBA160</v>
          </cell>
        </row>
        <row r="780">
          <cell r="W780">
            <v>0</v>
          </cell>
          <cell r="X780">
            <v>0</v>
          </cell>
          <cell r="AB780" t="str">
            <v>PBA160</v>
          </cell>
        </row>
        <row r="781">
          <cell r="W781">
            <v>0</v>
          </cell>
          <cell r="AB781" t="str">
            <v>PBA151</v>
          </cell>
        </row>
        <row r="783">
          <cell r="W783">
            <v>-37672.129999999997</v>
          </cell>
          <cell r="X783">
            <v>-202560.81</v>
          </cell>
          <cell r="AB783" t="str">
            <v>PBA170</v>
          </cell>
        </row>
        <row r="785">
          <cell r="W785">
            <v>0</v>
          </cell>
          <cell r="X785">
            <v>0</v>
          </cell>
          <cell r="AB785" t="str">
            <v>PBA180</v>
          </cell>
        </row>
        <row r="787">
          <cell r="W787">
            <v>0</v>
          </cell>
          <cell r="X787">
            <v>0</v>
          </cell>
          <cell r="AB787" t="str">
            <v>PBA190</v>
          </cell>
        </row>
        <row r="790">
          <cell r="W790">
            <v>-216454.05</v>
          </cell>
          <cell r="X790">
            <v>-216454.05</v>
          </cell>
          <cell r="AB790" t="str">
            <v>PBA210</v>
          </cell>
        </row>
        <row r="792">
          <cell r="W792">
            <v>-1216870.4500000002</v>
          </cell>
          <cell r="X792">
            <v>-942781.12</v>
          </cell>
          <cell r="AB792" t="str">
            <v>PBA230</v>
          </cell>
        </row>
        <row r="794">
          <cell r="W794">
            <v>-6841401.6199999992</v>
          </cell>
          <cell r="X794">
            <v>-3759775.93</v>
          </cell>
          <cell r="AB794" t="str">
            <v>PBA240</v>
          </cell>
        </row>
        <row r="796">
          <cell r="W796">
            <v>0</v>
          </cell>
          <cell r="X796">
            <v>-34725</v>
          </cell>
          <cell r="AB796" t="str">
            <v>PBA250</v>
          </cell>
        </row>
        <row r="798">
          <cell r="W798">
            <v>-4239809.6700000009</v>
          </cell>
          <cell r="X798">
            <v>-12849754.470000003</v>
          </cell>
          <cell r="AB798" t="str">
            <v>PBA260</v>
          </cell>
        </row>
        <row r="799">
          <cell r="W799">
            <v>0</v>
          </cell>
          <cell r="X799">
            <v>0</v>
          </cell>
        </row>
        <row r="800">
          <cell r="W800">
            <v>0</v>
          </cell>
          <cell r="X800">
            <v>0</v>
          </cell>
        </row>
        <row r="801">
          <cell r="W801">
            <v>0</v>
          </cell>
          <cell r="X801">
            <v>0</v>
          </cell>
        </row>
        <row r="802">
          <cell r="W802">
            <v>0</v>
          </cell>
          <cell r="X802">
            <v>0</v>
          </cell>
        </row>
        <row r="803">
          <cell r="W803">
            <v>0</v>
          </cell>
          <cell r="X803">
            <v>0</v>
          </cell>
        </row>
        <row r="804">
          <cell r="W804">
            <v>0</v>
          </cell>
          <cell r="X804">
            <v>0</v>
          </cell>
        </row>
        <row r="805">
          <cell r="W805">
            <v>0</v>
          </cell>
          <cell r="X805">
            <v>0</v>
          </cell>
        </row>
        <row r="806">
          <cell r="W806">
            <v>0</v>
          </cell>
          <cell r="X806">
            <v>0</v>
          </cell>
        </row>
        <row r="807">
          <cell r="W807">
            <v>-1218308.07</v>
          </cell>
          <cell r="X807">
            <v>-1703947.57</v>
          </cell>
        </row>
        <row r="808">
          <cell r="W808">
            <v>-731212.1</v>
          </cell>
          <cell r="X808">
            <v>-932921.67</v>
          </cell>
        </row>
        <row r="809">
          <cell r="W809">
            <v>-300482.07000000007</v>
          </cell>
          <cell r="X809">
            <v>-92612.330000000075</v>
          </cell>
        </row>
        <row r="810">
          <cell r="W810">
            <v>0</v>
          </cell>
          <cell r="X810">
            <v>-4939939.8100000005</v>
          </cell>
        </row>
        <row r="811">
          <cell r="W811">
            <v>0</v>
          </cell>
          <cell r="X811">
            <v>-372636.3</v>
          </cell>
        </row>
        <row r="812">
          <cell r="W812">
            <v>0</v>
          </cell>
          <cell r="X812">
            <v>-1921223.48</v>
          </cell>
        </row>
        <row r="813">
          <cell r="W813">
            <v>-173628.46</v>
          </cell>
          <cell r="X813">
            <v>-173628.46</v>
          </cell>
        </row>
        <row r="814">
          <cell r="W814">
            <v>-1816178.9699999997</v>
          </cell>
          <cell r="X814">
            <v>-603365.20000000007</v>
          </cell>
        </row>
        <row r="815">
          <cell r="W815">
            <v>0</v>
          </cell>
          <cell r="X815">
            <v>0</v>
          </cell>
        </row>
        <row r="816">
          <cell r="W816">
            <v>0</v>
          </cell>
          <cell r="X816">
            <v>0</v>
          </cell>
        </row>
        <row r="817">
          <cell r="W817">
            <v>0</v>
          </cell>
          <cell r="X817">
            <v>0</v>
          </cell>
        </row>
        <row r="818">
          <cell r="W818">
            <v>0</v>
          </cell>
          <cell r="X818">
            <v>0</v>
          </cell>
        </row>
        <row r="819">
          <cell r="W819">
            <v>0</v>
          </cell>
          <cell r="X819">
            <v>0</v>
          </cell>
        </row>
        <row r="820">
          <cell r="W820">
            <v>0</v>
          </cell>
          <cell r="X820">
            <v>0</v>
          </cell>
        </row>
        <row r="821">
          <cell r="W821">
            <v>0</v>
          </cell>
          <cell r="X821">
            <v>-121037.82</v>
          </cell>
        </row>
        <row r="822">
          <cell r="W822">
            <v>0</v>
          </cell>
          <cell r="X822">
            <v>-1988441.83</v>
          </cell>
        </row>
        <row r="823">
          <cell r="W823">
            <v>0</v>
          </cell>
          <cell r="X823">
            <v>0</v>
          </cell>
        </row>
        <row r="824">
          <cell r="W824">
            <v>0</v>
          </cell>
          <cell r="X824">
            <v>0</v>
          </cell>
        </row>
        <row r="825">
          <cell r="W825">
            <v>0</v>
          </cell>
        </row>
        <row r="826">
          <cell r="W826">
            <v>0</v>
          </cell>
          <cell r="X826">
            <v>0</v>
          </cell>
          <cell r="AB826" t="str">
            <v>PBA260</v>
          </cell>
        </row>
        <row r="827">
          <cell r="W827">
            <v>0</v>
          </cell>
          <cell r="X827">
            <v>0</v>
          </cell>
          <cell r="AB827" t="str">
            <v>PBA260</v>
          </cell>
        </row>
        <row r="828">
          <cell r="W828">
            <v>0</v>
          </cell>
          <cell r="X828">
            <v>0</v>
          </cell>
          <cell r="AB828" t="str">
            <v>PBA260</v>
          </cell>
        </row>
        <row r="829">
          <cell r="W829">
            <v>0</v>
          </cell>
          <cell r="X829">
            <v>0</v>
          </cell>
          <cell r="AB829" t="str">
            <v>PBA260</v>
          </cell>
        </row>
        <row r="830">
          <cell r="W830">
            <v>0</v>
          </cell>
          <cell r="X830">
            <v>0</v>
          </cell>
          <cell r="AB830" t="str">
            <v>PBA260</v>
          </cell>
        </row>
        <row r="831">
          <cell r="W831">
            <v>0</v>
          </cell>
          <cell r="X831">
            <v>0</v>
          </cell>
          <cell r="AB831" t="str">
            <v>PBA260</v>
          </cell>
        </row>
        <row r="832">
          <cell r="W832">
            <v>0</v>
          </cell>
          <cell r="X832">
            <v>0</v>
          </cell>
          <cell r="AB832" t="str">
            <v>PBA260</v>
          </cell>
        </row>
        <row r="833">
          <cell r="W833">
            <v>0</v>
          </cell>
          <cell r="AB833" t="str">
            <v>PBA270</v>
          </cell>
        </row>
        <row r="837">
          <cell r="W837">
            <v>-3418405.05</v>
          </cell>
          <cell r="X837">
            <v>-3431101.08</v>
          </cell>
          <cell r="AB837" t="str">
            <v>PCA000</v>
          </cell>
        </row>
        <row r="840">
          <cell r="W840">
            <v>0</v>
          </cell>
          <cell r="X840">
            <v>0</v>
          </cell>
          <cell r="AB840" t="str">
            <v>PCA010</v>
          </cell>
        </row>
        <row r="842">
          <cell r="W842">
            <v>0</v>
          </cell>
          <cell r="AB842" t="str">
            <v>PCA020</v>
          </cell>
        </row>
        <row r="846">
          <cell r="W846">
            <v>0</v>
          </cell>
          <cell r="X846">
            <v>0</v>
          </cell>
          <cell r="AB846" t="str">
            <v>PDA000</v>
          </cell>
        </row>
        <row r="849">
          <cell r="W849">
            <v>0</v>
          </cell>
          <cell r="X849">
            <v>0</v>
          </cell>
          <cell r="AB849" t="str">
            <v>PDA020</v>
          </cell>
        </row>
        <row r="851">
          <cell r="W851">
            <v>0</v>
          </cell>
          <cell r="X851">
            <v>0</v>
          </cell>
          <cell r="AB851" t="str">
            <v>PDA030</v>
          </cell>
        </row>
        <row r="853">
          <cell r="W853">
            <v>0</v>
          </cell>
          <cell r="X853">
            <v>0</v>
          </cell>
          <cell r="AB853" t="str">
            <v>PDA040</v>
          </cell>
        </row>
        <row r="854">
          <cell r="W854">
            <v>0</v>
          </cell>
          <cell r="X854">
            <v>0</v>
          </cell>
          <cell r="AB854" t="str">
            <v>PDA040</v>
          </cell>
        </row>
        <row r="855">
          <cell r="W855">
            <v>0</v>
          </cell>
          <cell r="X855">
            <v>0</v>
          </cell>
          <cell r="AB855" t="str">
            <v>PDA040</v>
          </cell>
        </row>
        <row r="856">
          <cell r="W856">
            <v>0</v>
          </cell>
          <cell r="X856">
            <v>0</v>
          </cell>
          <cell r="AB856" t="str">
            <v>PDA040</v>
          </cell>
        </row>
        <row r="857">
          <cell r="W857">
            <v>0</v>
          </cell>
          <cell r="X857">
            <v>0</v>
          </cell>
          <cell r="AB857" t="str">
            <v>PDA040</v>
          </cell>
        </row>
        <row r="859">
          <cell r="W859">
            <v>0</v>
          </cell>
          <cell r="X859">
            <v>0</v>
          </cell>
          <cell r="AB859" t="str">
            <v>PDA050</v>
          </cell>
        </row>
        <row r="861">
          <cell r="W861">
            <v>-74562.34</v>
          </cell>
          <cell r="X861">
            <v>-84590.33</v>
          </cell>
          <cell r="AB861" t="str">
            <v>PDA060</v>
          </cell>
        </row>
        <row r="862">
          <cell r="W862">
            <v>0</v>
          </cell>
          <cell r="X862">
            <v>0</v>
          </cell>
          <cell r="AB862" t="str">
            <v>PDA060</v>
          </cell>
        </row>
        <row r="865">
          <cell r="W865">
            <v>0</v>
          </cell>
          <cell r="X865">
            <v>0</v>
          </cell>
          <cell r="AB865" t="str">
            <v>PDA080</v>
          </cell>
        </row>
        <row r="866">
          <cell r="W866">
            <v>0</v>
          </cell>
          <cell r="AB866" t="str">
            <v>PDA081</v>
          </cell>
        </row>
        <row r="868">
          <cell r="W868">
            <v>-182034682.34999999</v>
          </cell>
          <cell r="X868">
            <v>-370532808.75</v>
          </cell>
          <cell r="AB868" t="str">
            <v>PDA090</v>
          </cell>
        </row>
        <row r="869">
          <cell r="W869">
            <v>0</v>
          </cell>
          <cell r="X869">
            <v>0</v>
          </cell>
          <cell r="AB869" t="str">
            <v>PDA090</v>
          </cell>
        </row>
        <row r="871">
          <cell r="W871">
            <v>-69960461.890000001</v>
          </cell>
          <cell r="X871">
            <v>-158889307.53999999</v>
          </cell>
          <cell r="AB871" t="str">
            <v>PDA100</v>
          </cell>
        </row>
        <row r="872">
          <cell r="W872">
            <v>0</v>
          </cell>
          <cell r="X872">
            <v>0</v>
          </cell>
          <cell r="AB872" t="str">
            <v>PDA100</v>
          </cell>
        </row>
        <row r="874">
          <cell r="W874">
            <v>0</v>
          </cell>
          <cell r="X874">
            <v>0</v>
          </cell>
          <cell r="AB874" t="str">
            <v>PDA110</v>
          </cell>
        </row>
        <row r="875">
          <cell r="W875">
            <v>0</v>
          </cell>
          <cell r="AB875" t="str">
            <v>PDA110</v>
          </cell>
        </row>
        <row r="877">
          <cell r="W877">
            <v>-4780151.4800000004</v>
          </cell>
          <cell r="X877">
            <v>-17370053.670000002</v>
          </cell>
          <cell r="AB877" t="str">
            <v>PDA120</v>
          </cell>
        </row>
        <row r="878">
          <cell r="W878">
            <v>-4780151.4800000004</v>
          </cell>
          <cell r="X878">
            <v>-17370053.670000002</v>
          </cell>
        </row>
        <row r="879">
          <cell r="W879">
            <v>0</v>
          </cell>
          <cell r="X879">
            <v>0</v>
          </cell>
        </row>
        <row r="880">
          <cell r="W880">
            <v>0</v>
          </cell>
          <cell r="X880">
            <v>0</v>
          </cell>
          <cell r="AB880" t="str">
            <v>PDA120</v>
          </cell>
        </row>
        <row r="881">
          <cell r="W881">
            <v>0</v>
          </cell>
          <cell r="AB881" t="str">
            <v>PDA112</v>
          </cell>
        </row>
        <row r="882">
          <cell r="W882">
            <v>0</v>
          </cell>
          <cell r="AB882" t="str">
            <v>PDA121</v>
          </cell>
        </row>
        <row r="884">
          <cell r="W884">
            <v>0</v>
          </cell>
          <cell r="AB884" t="str">
            <v>PDA101</v>
          </cell>
        </row>
        <row r="886">
          <cell r="W886">
            <v>0</v>
          </cell>
          <cell r="AB886" t="str">
            <v>PDA111</v>
          </cell>
        </row>
        <row r="889">
          <cell r="W889">
            <v>-10310.92</v>
          </cell>
          <cell r="X889">
            <v>-10310.919999999998</v>
          </cell>
          <cell r="AB889" t="str">
            <v>PDA130</v>
          </cell>
        </row>
        <row r="890">
          <cell r="W890">
            <v>0</v>
          </cell>
          <cell r="X890">
            <v>0</v>
          </cell>
          <cell r="AB890" t="str">
            <v>PDA130</v>
          </cell>
        </row>
        <row r="893">
          <cell r="W893">
            <v>0</v>
          </cell>
          <cell r="X893">
            <v>0</v>
          </cell>
          <cell r="AB893" t="str">
            <v>PDA160</v>
          </cell>
        </row>
        <row r="894">
          <cell r="W894">
            <v>0</v>
          </cell>
          <cell r="X894">
            <v>0</v>
          </cell>
          <cell r="AB894" t="str">
            <v>PDA160</v>
          </cell>
        </row>
        <row r="895">
          <cell r="W895">
            <v>0</v>
          </cell>
          <cell r="X895">
            <v>0</v>
          </cell>
          <cell r="AB895" t="str">
            <v>PDA160</v>
          </cell>
        </row>
        <row r="896">
          <cell r="W896">
            <v>0</v>
          </cell>
          <cell r="X896">
            <v>0</v>
          </cell>
          <cell r="AB896" t="str">
            <v>PDA160</v>
          </cell>
        </row>
        <row r="897">
          <cell r="W897">
            <v>0</v>
          </cell>
          <cell r="X897">
            <v>0</v>
          </cell>
          <cell r="AB897" t="str">
            <v>PDA160</v>
          </cell>
        </row>
        <row r="898">
          <cell r="W898">
            <v>0</v>
          </cell>
          <cell r="X898">
            <v>0</v>
          </cell>
          <cell r="AB898" t="str">
            <v>PDA160</v>
          </cell>
        </row>
        <row r="899">
          <cell r="W899">
            <v>-6997.65</v>
          </cell>
          <cell r="X899">
            <v>0</v>
          </cell>
          <cell r="AB899" t="str">
            <v>PDA160</v>
          </cell>
        </row>
        <row r="900">
          <cell r="W900">
            <v>0</v>
          </cell>
          <cell r="AB900" t="str">
            <v>PDA160</v>
          </cell>
        </row>
        <row r="902">
          <cell r="W902">
            <v>0</v>
          </cell>
          <cell r="X902">
            <v>0</v>
          </cell>
          <cell r="AB902" t="str">
            <v>PDA170</v>
          </cell>
        </row>
        <row r="903">
          <cell r="W903">
            <v>0</v>
          </cell>
          <cell r="X903">
            <v>0</v>
          </cell>
          <cell r="AB903" t="str">
            <v>PDA170</v>
          </cell>
        </row>
        <row r="904">
          <cell r="W904">
            <v>0</v>
          </cell>
          <cell r="X904">
            <v>0</v>
          </cell>
          <cell r="AB904" t="str">
            <v>PDA170</v>
          </cell>
        </row>
        <row r="905">
          <cell r="W905">
            <v>0</v>
          </cell>
          <cell r="X905">
            <v>0</v>
          </cell>
          <cell r="AB905" t="str">
            <v>PDA170</v>
          </cell>
        </row>
        <row r="906">
          <cell r="W906">
            <v>0</v>
          </cell>
          <cell r="X906">
            <v>0</v>
          </cell>
          <cell r="AB906" t="str">
            <v>PDA170</v>
          </cell>
        </row>
        <row r="907">
          <cell r="W907">
            <v>0</v>
          </cell>
          <cell r="X907">
            <v>0</v>
          </cell>
          <cell r="AB907" t="str">
            <v>PDA170</v>
          </cell>
        </row>
        <row r="909">
          <cell r="W909">
            <v>0</v>
          </cell>
          <cell r="X909">
            <v>0</v>
          </cell>
          <cell r="AB909" t="str">
            <v>PDA180</v>
          </cell>
        </row>
        <row r="910">
          <cell r="W910">
            <v>0</v>
          </cell>
          <cell r="X910">
            <v>0</v>
          </cell>
          <cell r="AB910" t="str">
            <v>PDA180</v>
          </cell>
        </row>
        <row r="911">
          <cell r="W911">
            <v>0</v>
          </cell>
          <cell r="X911">
            <v>0</v>
          </cell>
          <cell r="AB911" t="str">
            <v>PDA180</v>
          </cell>
        </row>
        <row r="912">
          <cell r="W912">
            <v>0</v>
          </cell>
          <cell r="X912">
            <v>0</v>
          </cell>
          <cell r="AB912" t="str">
            <v>PDA180</v>
          </cell>
        </row>
        <row r="913">
          <cell r="W913">
            <v>0</v>
          </cell>
          <cell r="X913">
            <v>0</v>
          </cell>
          <cell r="AB913" t="str">
            <v>PDA180</v>
          </cell>
        </row>
        <row r="914">
          <cell r="W914">
            <v>0</v>
          </cell>
          <cell r="X914">
            <v>0</v>
          </cell>
          <cell r="AB914" t="str">
            <v>PDA180</v>
          </cell>
        </row>
        <row r="916">
          <cell r="W916">
            <v>0</v>
          </cell>
          <cell r="X916">
            <v>0</v>
          </cell>
          <cell r="AB916" t="str">
            <v>PDA190</v>
          </cell>
        </row>
        <row r="917">
          <cell r="W917">
            <v>0</v>
          </cell>
          <cell r="X917">
            <v>0</v>
          </cell>
          <cell r="AB917" t="str">
            <v>PDA190</v>
          </cell>
        </row>
        <row r="918">
          <cell r="W918">
            <v>0</v>
          </cell>
          <cell r="X918">
            <v>0</v>
          </cell>
          <cell r="AB918" t="str">
            <v>PDA190</v>
          </cell>
        </row>
        <row r="920">
          <cell r="W920">
            <v>0</v>
          </cell>
          <cell r="X920">
            <v>0</v>
          </cell>
          <cell r="AB920" t="str">
            <v>PDA200</v>
          </cell>
        </row>
        <row r="921">
          <cell r="W921">
            <v>0</v>
          </cell>
          <cell r="X921">
            <v>0</v>
          </cell>
          <cell r="AB921" t="str">
            <v>PDA200</v>
          </cell>
        </row>
        <row r="922">
          <cell r="W922">
            <v>0</v>
          </cell>
          <cell r="X922">
            <v>0</v>
          </cell>
          <cell r="AB922" t="str">
            <v>PDA200</v>
          </cell>
        </row>
        <row r="923">
          <cell r="W923">
            <v>0</v>
          </cell>
          <cell r="X923">
            <v>0</v>
          </cell>
          <cell r="AB923" t="str">
            <v>PDA200</v>
          </cell>
        </row>
        <row r="924">
          <cell r="W924">
            <v>0</v>
          </cell>
          <cell r="X924">
            <v>0</v>
          </cell>
          <cell r="AB924" t="str">
            <v>PDA200</v>
          </cell>
        </row>
        <row r="925">
          <cell r="W925">
            <v>0</v>
          </cell>
          <cell r="X925">
            <v>0</v>
          </cell>
          <cell r="AB925" t="str">
            <v>PDA200</v>
          </cell>
        </row>
        <row r="927">
          <cell r="W927">
            <v>-162780.72999999998</v>
          </cell>
          <cell r="X927">
            <v>-161732.04999999999</v>
          </cell>
          <cell r="AB927" t="str">
            <v>PDA210</v>
          </cell>
        </row>
        <row r="928">
          <cell r="W928">
            <v>-9164.2099999999991</v>
          </cell>
          <cell r="X928">
            <v>-40805.040000000001</v>
          </cell>
          <cell r="AB928" t="str">
            <v>PDA210</v>
          </cell>
        </row>
        <row r="929">
          <cell r="W929">
            <v>-1116297.56</v>
          </cell>
          <cell r="X929">
            <v>-1295230.92</v>
          </cell>
          <cell r="AB929" t="str">
            <v>PDA210</v>
          </cell>
        </row>
        <row r="930">
          <cell r="W930">
            <v>-24370.879999999997</v>
          </cell>
          <cell r="X930">
            <v>-25937.039999999994</v>
          </cell>
          <cell r="AB930" t="str">
            <v>PDA210</v>
          </cell>
        </row>
        <row r="931">
          <cell r="W931">
            <v>-3990746.83</v>
          </cell>
          <cell r="X931">
            <v>-3876556.37</v>
          </cell>
          <cell r="AB931" t="str">
            <v>PDA210</v>
          </cell>
        </row>
        <row r="932">
          <cell r="W932">
            <v>0</v>
          </cell>
          <cell r="X932">
            <v>-6184</v>
          </cell>
          <cell r="AB932" t="str">
            <v>PDA210</v>
          </cell>
        </row>
        <row r="933">
          <cell r="W933">
            <v>0</v>
          </cell>
          <cell r="AB933" t="str">
            <v>PDA211</v>
          </cell>
        </row>
        <row r="934">
          <cell r="W934">
            <v>0</v>
          </cell>
          <cell r="AB934" t="str">
            <v>PDA212</v>
          </cell>
        </row>
        <row r="935">
          <cell r="W935">
            <v>0</v>
          </cell>
          <cell r="AB935" t="str">
            <v>PDA213</v>
          </cell>
        </row>
        <row r="937">
          <cell r="W937">
            <v>-1296378.9900000002</v>
          </cell>
          <cell r="X937">
            <v>-1285859.6499999999</v>
          </cell>
          <cell r="AB937" t="str">
            <v>PDA220</v>
          </cell>
        </row>
        <row r="938">
          <cell r="W938">
            <v>-47790.19</v>
          </cell>
          <cell r="X938">
            <v>-87106.200000000012</v>
          </cell>
          <cell r="AB938" t="str">
            <v>PDA220</v>
          </cell>
        </row>
        <row r="939">
          <cell r="W939">
            <v>-102491.11000000002</v>
          </cell>
          <cell r="X939">
            <v>-318644.43</v>
          </cell>
          <cell r="AB939" t="str">
            <v>PDA220</v>
          </cell>
        </row>
        <row r="940">
          <cell r="W940">
            <v>-12291.310000000001</v>
          </cell>
          <cell r="X940">
            <v>-15216.890000000007</v>
          </cell>
          <cell r="AB940" t="str">
            <v>PDA220</v>
          </cell>
        </row>
        <row r="942">
          <cell r="W942">
            <v>0</v>
          </cell>
          <cell r="X942">
            <v>0</v>
          </cell>
          <cell r="AB942" t="str">
            <v>PDA235</v>
          </cell>
        </row>
        <row r="943">
          <cell r="W943">
            <v>0</v>
          </cell>
          <cell r="X943">
            <v>0</v>
          </cell>
          <cell r="AB943" t="str">
            <v>PDA235</v>
          </cell>
        </row>
        <row r="944">
          <cell r="W944">
            <v>0</v>
          </cell>
          <cell r="X944">
            <v>0</v>
          </cell>
          <cell r="AB944" t="str">
            <v>PDA235</v>
          </cell>
        </row>
        <row r="945">
          <cell r="W945">
            <v>0</v>
          </cell>
          <cell r="X945">
            <v>0</v>
          </cell>
          <cell r="AB945" t="str">
            <v>PDA235</v>
          </cell>
        </row>
        <row r="946">
          <cell r="W946">
            <v>0</v>
          </cell>
          <cell r="AB946" t="str">
            <v>PDA231</v>
          </cell>
        </row>
        <row r="947">
          <cell r="W947">
            <v>0</v>
          </cell>
          <cell r="AB947" t="str">
            <v>PDA231</v>
          </cell>
        </row>
        <row r="948">
          <cell r="W948">
            <v>0</v>
          </cell>
          <cell r="AB948" t="str">
            <v>PDA231</v>
          </cell>
        </row>
        <row r="949">
          <cell r="W949">
            <v>0</v>
          </cell>
          <cell r="AB949" t="str">
            <v>PDA231</v>
          </cell>
        </row>
        <row r="950">
          <cell r="W950">
            <v>0</v>
          </cell>
          <cell r="AB950" t="str">
            <v>PDA232</v>
          </cell>
        </row>
        <row r="951">
          <cell r="W951">
            <v>0</v>
          </cell>
          <cell r="AB951" t="str">
            <v>PDA232</v>
          </cell>
        </row>
        <row r="952">
          <cell r="W952">
            <v>0</v>
          </cell>
          <cell r="AB952" t="str">
            <v>PDA232</v>
          </cell>
        </row>
        <row r="953">
          <cell r="W953">
            <v>0</v>
          </cell>
          <cell r="AB953" t="str">
            <v>PDA232</v>
          </cell>
        </row>
        <row r="954">
          <cell r="W954">
            <v>0</v>
          </cell>
          <cell r="AB954" t="str">
            <v>PDA233</v>
          </cell>
        </row>
        <row r="955">
          <cell r="W955">
            <v>0</v>
          </cell>
          <cell r="AB955" t="str">
            <v>PDA233</v>
          </cell>
        </row>
        <row r="956">
          <cell r="W956">
            <v>0</v>
          </cell>
          <cell r="AB956" t="str">
            <v>PDA233</v>
          </cell>
        </row>
        <row r="957">
          <cell r="W957">
            <v>0</v>
          </cell>
          <cell r="AB957" t="str">
            <v>PDA233</v>
          </cell>
        </row>
        <row r="958">
          <cell r="W958">
            <v>0</v>
          </cell>
          <cell r="AB958" t="str">
            <v>PDA234</v>
          </cell>
        </row>
        <row r="961">
          <cell r="W961">
            <v>0</v>
          </cell>
          <cell r="X961">
            <v>0</v>
          </cell>
          <cell r="AB961" t="str">
            <v>PDA250</v>
          </cell>
        </row>
        <row r="962">
          <cell r="W962">
            <v>0</v>
          </cell>
          <cell r="X962">
            <v>0</v>
          </cell>
          <cell r="AB962" t="str">
            <v>PDA250</v>
          </cell>
        </row>
        <row r="963">
          <cell r="W963">
            <v>0</v>
          </cell>
          <cell r="X963">
            <v>0</v>
          </cell>
          <cell r="AB963" t="str">
            <v>PDA250</v>
          </cell>
        </row>
        <row r="964">
          <cell r="W964">
            <v>0</v>
          </cell>
          <cell r="X964">
            <v>0</v>
          </cell>
          <cell r="AB964" t="str">
            <v>PDA250</v>
          </cell>
        </row>
        <row r="965">
          <cell r="W965">
            <v>-151557.38</v>
          </cell>
          <cell r="X965">
            <v>-154943.18</v>
          </cell>
          <cell r="AB965" t="str">
            <v>PDA250</v>
          </cell>
        </row>
        <row r="966">
          <cell r="W966">
            <v>0</v>
          </cell>
          <cell r="X966">
            <v>0</v>
          </cell>
          <cell r="AB966" t="str">
            <v>PDA250</v>
          </cell>
        </row>
        <row r="968">
          <cell r="W968">
            <v>0</v>
          </cell>
          <cell r="X968">
            <v>0</v>
          </cell>
          <cell r="AB968" t="str">
            <v>PDA260</v>
          </cell>
        </row>
        <row r="969">
          <cell r="W969">
            <v>0</v>
          </cell>
          <cell r="X969">
            <v>0</v>
          </cell>
          <cell r="AB969" t="str">
            <v>PDA260</v>
          </cell>
        </row>
        <row r="971">
          <cell r="W971">
            <v>-3688</v>
          </cell>
          <cell r="X971">
            <v>-3688</v>
          </cell>
          <cell r="AB971" t="str">
            <v>PDA270</v>
          </cell>
        </row>
        <row r="972">
          <cell r="W972">
            <v>0</v>
          </cell>
          <cell r="X972">
            <v>0</v>
          </cell>
          <cell r="AB972" t="str">
            <v>PDA270</v>
          </cell>
        </row>
        <row r="975">
          <cell r="W975">
            <v>-8434589.9699999988</v>
          </cell>
          <cell r="X975">
            <v>-7322567.5399999917</v>
          </cell>
          <cell r="AB975" t="str">
            <v>PDA291</v>
          </cell>
        </row>
        <row r="976">
          <cell r="W976">
            <v>-1121251.1900000013</v>
          </cell>
          <cell r="X976">
            <v>-2134204.8099999949</v>
          </cell>
        </row>
        <row r="977">
          <cell r="W977">
            <v>-7313338.7800000003</v>
          </cell>
          <cell r="X977">
            <v>-5188362.7300000004</v>
          </cell>
        </row>
        <row r="978">
          <cell r="W978">
            <v>-145125.67999999225</v>
          </cell>
          <cell r="X978">
            <v>-5395731.0099999905</v>
          </cell>
          <cell r="AB978" t="str">
            <v>PDA291</v>
          </cell>
        </row>
        <row r="979">
          <cell r="W979">
            <v>0</v>
          </cell>
          <cell r="X979">
            <v>0</v>
          </cell>
          <cell r="AB979" t="str">
            <v>PDA291</v>
          </cell>
        </row>
        <row r="980">
          <cell r="W980">
            <v>-19563.07</v>
          </cell>
          <cell r="X980">
            <v>-498688.63</v>
          </cell>
          <cell r="AB980" t="str">
            <v>PDA291</v>
          </cell>
        </row>
        <row r="981">
          <cell r="W981">
            <v>0</v>
          </cell>
          <cell r="X981">
            <v>0</v>
          </cell>
          <cell r="AB981" t="str">
            <v>PDA291</v>
          </cell>
        </row>
        <row r="982">
          <cell r="W982">
            <v>0</v>
          </cell>
          <cell r="X982">
            <v>0</v>
          </cell>
          <cell r="AB982" t="str">
            <v>PDA291</v>
          </cell>
        </row>
        <row r="983">
          <cell r="W983">
            <v>0</v>
          </cell>
          <cell r="X983">
            <v>0</v>
          </cell>
          <cell r="AB983" t="str">
            <v>PDA291</v>
          </cell>
        </row>
        <row r="984">
          <cell r="W984">
            <v>-17851358.59</v>
          </cell>
          <cell r="X984">
            <v>-12821621.359999999</v>
          </cell>
          <cell r="AB984" t="str">
            <v>PDA291</v>
          </cell>
        </row>
        <row r="985">
          <cell r="W985">
            <v>-1972541.53</v>
          </cell>
          <cell r="X985">
            <v>-1994780.2400000002</v>
          </cell>
          <cell r="AB985" t="str">
            <v>PDA291</v>
          </cell>
        </row>
        <row r="986">
          <cell r="W986">
            <v>-68364143.230000004</v>
          </cell>
          <cell r="X986">
            <v>-59351058.74000001</v>
          </cell>
          <cell r="AB986" t="str">
            <v>PDA291</v>
          </cell>
        </row>
        <row r="987">
          <cell r="W987">
            <v>-3280891.9299999997</v>
          </cell>
          <cell r="X987">
            <v>-3219872.08</v>
          </cell>
          <cell r="AB987" t="str">
            <v>PDA291</v>
          </cell>
        </row>
        <row r="988">
          <cell r="W988">
            <v>0</v>
          </cell>
          <cell r="X988">
            <v>0</v>
          </cell>
          <cell r="AB988" t="str">
            <v>PDA291</v>
          </cell>
        </row>
        <row r="989">
          <cell r="W989">
            <v>0</v>
          </cell>
          <cell r="X989">
            <v>0</v>
          </cell>
          <cell r="AB989" t="str">
            <v>PDA291</v>
          </cell>
        </row>
        <row r="991">
          <cell r="W991">
            <v>-62354343.220000029</v>
          </cell>
          <cell r="X991">
            <v>-115556515.58000001</v>
          </cell>
          <cell r="AB991" t="str">
            <v>PDA301</v>
          </cell>
        </row>
        <row r="992">
          <cell r="W992">
            <v>-58913946.050000012</v>
          </cell>
          <cell r="X992">
            <v>-112116118.41000003</v>
          </cell>
        </row>
        <row r="993">
          <cell r="W993">
            <v>0</v>
          </cell>
          <cell r="X993">
            <v>0</v>
          </cell>
        </row>
        <row r="994">
          <cell r="W994">
            <v>-3440397.17</v>
          </cell>
          <cell r="X994">
            <v>-3440397.17</v>
          </cell>
        </row>
        <row r="995">
          <cell r="W995">
            <v>-33913407.530000001</v>
          </cell>
          <cell r="X995">
            <v>-16560875.930000003</v>
          </cell>
          <cell r="AB995" t="str">
            <v>PDA301</v>
          </cell>
        </row>
        <row r="996">
          <cell r="W996">
            <v>-14527.059999999998</v>
          </cell>
          <cell r="X996">
            <v>-58580.549999999988</v>
          </cell>
          <cell r="AB996" t="str">
            <v>PDA301</v>
          </cell>
        </row>
        <row r="997">
          <cell r="W997">
            <v>-33171.74</v>
          </cell>
          <cell r="X997">
            <v>-27944.999999999996</v>
          </cell>
          <cell r="AB997" t="str">
            <v>PDA301</v>
          </cell>
        </row>
        <row r="998">
          <cell r="W998">
            <v>-605591.06999999983</v>
          </cell>
          <cell r="X998">
            <v>-672243.71</v>
          </cell>
          <cell r="AB998" t="str">
            <v>PDA301</v>
          </cell>
        </row>
        <row r="999">
          <cell r="W999">
            <v>0</v>
          </cell>
          <cell r="X999">
            <v>0</v>
          </cell>
          <cell r="AB999" t="str">
            <v>PDA301</v>
          </cell>
        </row>
        <row r="1002">
          <cell r="W1002">
            <v>0</v>
          </cell>
          <cell r="X1002">
            <v>0</v>
          </cell>
          <cell r="AB1002" t="str">
            <v>PDA310</v>
          </cell>
        </row>
        <row r="1003">
          <cell r="W1003">
            <v>0</v>
          </cell>
          <cell r="X1003">
            <v>0</v>
          </cell>
          <cell r="AB1003" t="str">
            <v>PDA310</v>
          </cell>
        </row>
        <row r="1004">
          <cell r="W1004">
            <v>0</v>
          </cell>
          <cell r="X1004">
            <v>0</v>
          </cell>
          <cell r="AB1004" t="str">
            <v>PDA310</v>
          </cell>
        </row>
        <row r="1005">
          <cell r="W1005">
            <v>0</v>
          </cell>
          <cell r="X1005">
            <v>0</v>
          </cell>
          <cell r="AB1005" t="str">
            <v>PDA310</v>
          </cell>
        </row>
        <row r="1008">
          <cell r="W1008">
            <v>-200000</v>
          </cell>
          <cell r="X1008">
            <v>-194410</v>
          </cell>
          <cell r="AB1008" t="str">
            <v>PDA320</v>
          </cell>
        </row>
        <row r="1009">
          <cell r="W1009">
            <v>0</v>
          </cell>
          <cell r="X1009">
            <v>0</v>
          </cell>
          <cell r="AB1009" t="str">
            <v>PDA320</v>
          </cell>
        </row>
        <row r="1010">
          <cell r="W1010">
            <v>-5786258.0399999917</v>
          </cell>
          <cell r="X1010">
            <v>0</v>
          </cell>
          <cell r="AB1010" t="str">
            <v>PDA320</v>
          </cell>
        </row>
        <row r="1011">
          <cell r="W1011">
            <v>-5771300.9899999946</v>
          </cell>
          <cell r="X1011">
            <v>0</v>
          </cell>
        </row>
        <row r="1012">
          <cell r="W1012">
            <v>-14957.049999999988</v>
          </cell>
          <cell r="X1012">
            <v>0</v>
          </cell>
        </row>
        <row r="1013">
          <cell r="W1013">
            <v>-2508.070000000007</v>
          </cell>
          <cell r="X1013">
            <v>-2517.8099999999977</v>
          </cell>
          <cell r="AB1013" t="str">
            <v>PDA320</v>
          </cell>
        </row>
        <row r="1014">
          <cell r="W1014">
            <v>-2273695.3599999957</v>
          </cell>
          <cell r="X1014">
            <v>-106022.21000000089</v>
          </cell>
          <cell r="AB1014" t="str">
            <v>PDA320</v>
          </cell>
        </row>
        <row r="1015">
          <cell r="W1015">
            <v>-1765315.8499999996</v>
          </cell>
          <cell r="X1015">
            <v>-3016382.7299999967</v>
          </cell>
          <cell r="AB1015" t="str">
            <v>PDA320</v>
          </cell>
        </row>
        <row r="1016">
          <cell r="W1016">
            <v>-1747437.58</v>
          </cell>
          <cell r="X1016">
            <v>-1904419.8399999999</v>
          </cell>
        </row>
        <row r="1017">
          <cell r="W1017">
            <v>-17878.26999999999</v>
          </cell>
          <cell r="X1017">
            <v>-18402.200000000012</v>
          </cell>
        </row>
        <row r="1018">
          <cell r="W1018">
            <v>0</v>
          </cell>
          <cell r="X1018">
            <v>-1093560.6899999976</v>
          </cell>
        </row>
        <row r="1019">
          <cell r="W1019">
            <v>-2369758.950000003</v>
          </cell>
          <cell r="AB1019" t="str">
            <v>PDA320</v>
          </cell>
        </row>
        <row r="1022">
          <cell r="W1022">
            <v>-2514128.4199999869</v>
          </cell>
          <cell r="X1022">
            <v>-746599.84999999404</v>
          </cell>
          <cell r="AB1022" t="str">
            <v>PDA330</v>
          </cell>
        </row>
        <row r="1023">
          <cell r="W1023">
            <v>-164606.21999999997</v>
          </cell>
          <cell r="X1023">
            <v>-164535.59999999998</v>
          </cell>
          <cell r="AB1023" t="str">
            <v>PDA330</v>
          </cell>
        </row>
        <row r="1024">
          <cell r="W1024">
            <v>-3059.9</v>
          </cell>
          <cell r="X1024">
            <v>-3059.9</v>
          </cell>
          <cell r="AB1024" t="str">
            <v>PDA330</v>
          </cell>
        </row>
        <row r="1025">
          <cell r="W1025">
            <v>-168.85999999986961</v>
          </cell>
          <cell r="X1025">
            <v>-602988.65999999968</v>
          </cell>
          <cell r="AB1025" t="str">
            <v>PDA330</v>
          </cell>
        </row>
        <row r="1026">
          <cell r="W1026">
            <v>-1063283.08</v>
          </cell>
          <cell r="X1026">
            <v>-1672416.2200000025</v>
          </cell>
          <cell r="AB1026" t="str">
            <v>PDA330</v>
          </cell>
        </row>
        <row r="1027">
          <cell r="W1027">
            <v>-88699.6</v>
          </cell>
          <cell r="X1027">
            <v>-88196.060000000027</v>
          </cell>
          <cell r="AB1027" t="str">
            <v>PDA330</v>
          </cell>
        </row>
        <row r="1028">
          <cell r="W1028">
            <v>-59687.449999999953</v>
          </cell>
          <cell r="X1028">
            <v>-86262.219999999856</v>
          </cell>
          <cell r="AB1028" t="str">
            <v>PDA330</v>
          </cell>
        </row>
        <row r="1031">
          <cell r="W1031">
            <v>0</v>
          </cell>
          <cell r="X1031">
            <v>0</v>
          </cell>
          <cell r="AB1031" t="str">
            <v>PDA350</v>
          </cell>
        </row>
        <row r="1032">
          <cell r="W1032">
            <v>0</v>
          </cell>
          <cell r="X1032">
            <v>0</v>
          </cell>
        </row>
        <row r="1033">
          <cell r="W1033">
            <v>0</v>
          </cell>
          <cell r="X1033">
            <v>0</v>
          </cell>
        </row>
        <row r="1034">
          <cell r="W1034">
            <v>0</v>
          </cell>
          <cell r="X1034">
            <v>0</v>
          </cell>
        </row>
        <row r="1035">
          <cell r="W1035">
            <v>0</v>
          </cell>
          <cell r="X1035">
            <v>0</v>
          </cell>
        </row>
        <row r="1036">
          <cell r="W1036">
            <v>0</v>
          </cell>
          <cell r="X1036">
            <v>0</v>
          </cell>
        </row>
        <row r="1037">
          <cell r="W1037">
            <v>0</v>
          </cell>
          <cell r="X1037">
            <v>0</v>
          </cell>
        </row>
        <row r="1038">
          <cell r="W1038">
            <v>0</v>
          </cell>
          <cell r="X1038">
            <v>0</v>
          </cell>
        </row>
        <row r="1039">
          <cell r="W1039">
            <v>0</v>
          </cell>
          <cell r="X1039">
            <v>0</v>
          </cell>
        </row>
        <row r="1040">
          <cell r="W1040">
            <v>0</v>
          </cell>
          <cell r="X1040">
            <v>0</v>
          </cell>
        </row>
        <row r="1041">
          <cell r="W1041">
            <v>0</v>
          </cell>
          <cell r="X1041">
            <v>0</v>
          </cell>
        </row>
        <row r="1042">
          <cell r="W1042">
            <v>0</v>
          </cell>
          <cell r="X1042">
            <v>0</v>
          </cell>
        </row>
        <row r="1044">
          <cell r="W1044">
            <v>0</v>
          </cell>
          <cell r="X1044">
            <v>0</v>
          </cell>
          <cell r="AB1044" t="str">
            <v>PDA360</v>
          </cell>
        </row>
        <row r="1045">
          <cell r="W1045">
            <v>-19736073.829999994</v>
          </cell>
          <cell r="X1045">
            <v>-16981391.149999999</v>
          </cell>
          <cell r="AB1045" t="str">
            <v>PDA360</v>
          </cell>
        </row>
        <row r="1046">
          <cell r="W1046">
            <v>-6527020.2400000002</v>
          </cell>
          <cell r="X1046">
            <v>-5038646.5599999996</v>
          </cell>
        </row>
        <row r="1047">
          <cell r="W1047">
            <v>-1898493.2999999998</v>
          </cell>
          <cell r="X1047">
            <v>-1189065.5099999998</v>
          </cell>
        </row>
        <row r="1048">
          <cell r="W1048">
            <v>-2573782.0600000005</v>
          </cell>
          <cell r="X1048">
            <v>-1721965.04</v>
          </cell>
        </row>
        <row r="1049">
          <cell r="W1049">
            <v>-232719.68</v>
          </cell>
          <cell r="X1049">
            <v>-230622.09</v>
          </cell>
        </row>
        <row r="1050">
          <cell r="W1050">
            <v>-96824.14</v>
          </cell>
          <cell r="X1050">
            <v>-96992.320000000007</v>
          </cell>
        </row>
        <row r="1051">
          <cell r="W1051">
            <v>-1703475.95</v>
          </cell>
          <cell r="X1051">
            <v>-1386321.65</v>
          </cell>
        </row>
        <row r="1052">
          <cell r="W1052">
            <v>-366392.0299999998</v>
          </cell>
          <cell r="X1052">
            <v>-1944047.3400000003</v>
          </cell>
        </row>
        <row r="1053">
          <cell r="W1053">
            <v>-5870860.2799999993</v>
          </cell>
          <cell r="X1053">
            <v>-5373730.6400000006</v>
          </cell>
        </row>
        <row r="1054">
          <cell r="W1054">
            <v>-306499.39</v>
          </cell>
        </row>
        <row r="1055">
          <cell r="W1055">
            <v>-160006.76</v>
          </cell>
        </row>
        <row r="1056">
          <cell r="W1056">
            <v>0</v>
          </cell>
          <cell r="X1056">
            <v>0</v>
          </cell>
          <cell r="AB1056" t="str">
            <v>PDA360</v>
          </cell>
        </row>
        <row r="1057">
          <cell r="W1057">
            <v>-1012691.3300000001</v>
          </cell>
          <cell r="X1057">
            <v>-14885.740000000005</v>
          </cell>
          <cell r="AB1057" t="str">
            <v>PDA360</v>
          </cell>
        </row>
        <row r="1058">
          <cell r="W1058">
            <v>0</v>
          </cell>
          <cell r="X1058">
            <v>0</v>
          </cell>
        </row>
        <row r="1059">
          <cell r="W1059">
            <v>0</v>
          </cell>
          <cell r="X1059">
            <v>0</v>
          </cell>
        </row>
        <row r="1060">
          <cell r="W1060">
            <v>0</v>
          </cell>
          <cell r="X1060">
            <v>0</v>
          </cell>
        </row>
        <row r="1061">
          <cell r="W1061">
            <v>0</v>
          </cell>
          <cell r="X1061">
            <v>0</v>
          </cell>
        </row>
        <row r="1062">
          <cell r="W1062">
            <v>0</v>
          </cell>
          <cell r="X1062">
            <v>0</v>
          </cell>
        </row>
        <row r="1063">
          <cell r="W1063">
            <v>0</v>
          </cell>
          <cell r="X1063">
            <v>0</v>
          </cell>
        </row>
        <row r="1064">
          <cell r="W1064">
            <v>0</v>
          </cell>
          <cell r="X1064">
            <v>0</v>
          </cell>
        </row>
        <row r="1065">
          <cell r="W1065">
            <v>0</v>
          </cell>
          <cell r="X1065">
            <v>0</v>
          </cell>
        </row>
        <row r="1066">
          <cell r="W1066">
            <v>-3198.59</v>
          </cell>
          <cell r="X1066">
            <v>0</v>
          </cell>
        </row>
        <row r="1067">
          <cell r="W1067">
            <v>-14885.74</v>
          </cell>
          <cell r="X1067">
            <v>-14885.74</v>
          </cell>
        </row>
        <row r="1068">
          <cell r="W1068">
            <v>-341409.55</v>
          </cell>
        </row>
        <row r="1069">
          <cell r="W1069">
            <v>-96631.5</v>
          </cell>
        </row>
        <row r="1070">
          <cell r="W1070">
            <v>-6565.95</v>
          </cell>
        </row>
        <row r="1071">
          <cell r="W1071">
            <v>-550000</v>
          </cell>
        </row>
        <row r="1072">
          <cell r="W1072">
            <v>-73800</v>
          </cell>
          <cell r="X1072">
            <v>0</v>
          </cell>
          <cell r="AB1072" t="str">
            <v>PDA360</v>
          </cell>
        </row>
        <row r="1073">
          <cell r="W1073">
            <v>0</v>
          </cell>
          <cell r="X1073">
            <v>0</v>
          </cell>
          <cell r="AB1073" t="str">
            <v>PDA360</v>
          </cell>
        </row>
        <row r="1074">
          <cell r="W1074">
            <v>-4989912.7100000381</v>
          </cell>
          <cell r="X1074">
            <v>-493404.33999997377</v>
          </cell>
          <cell r="AB1074" t="str">
            <v>PDA360</v>
          </cell>
        </row>
        <row r="1076">
          <cell r="W1076">
            <v>-3992452.98</v>
          </cell>
          <cell r="X1076">
            <v>-3992452.98</v>
          </cell>
          <cell r="AB1076" t="str">
            <v>PDA370</v>
          </cell>
        </row>
        <row r="1077">
          <cell r="W1077">
            <v>0</v>
          </cell>
          <cell r="X1077">
            <v>0</v>
          </cell>
          <cell r="AB1077" t="str">
            <v>PDA370</v>
          </cell>
        </row>
        <row r="1079">
          <cell r="W1079">
            <v>0</v>
          </cell>
          <cell r="X1079">
            <v>0</v>
          </cell>
          <cell r="AB1079" t="str">
            <v>PDA380</v>
          </cell>
        </row>
        <row r="1080">
          <cell r="W1080">
            <v>-17385</v>
          </cell>
          <cell r="X1080">
            <v>-17385</v>
          </cell>
          <cell r="AB1080" t="str">
            <v>PDA380</v>
          </cell>
        </row>
        <row r="1081">
          <cell r="W1081">
            <v>-216474.2</v>
          </cell>
          <cell r="X1081">
            <v>-193395.93999999994</v>
          </cell>
          <cell r="AB1081" t="str">
            <v>PDA380</v>
          </cell>
        </row>
        <row r="1082">
          <cell r="W1082">
            <v>-4124704.4000000022</v>
          </cell>
          <cell r="X1082">
            <v>-668293.54999999935</v>
          </cell>
          <cell r="AB1082" t="str">
            <v>PDA380</v>
          </cell>
        </row>
        <row r="1083">
          <cell r="W1083">
            <v>-4124623.7100000009</v>
          </cell>
          <cell r="X1083">
            <v>-668212.8599999994</v>
          </cell>
        </row>
        <row r="1084">
          <cell r="W1084">
            <v>-80.69</v>
          </cell>
          <cell r="X1084">
            <v>-80.69</v>
          </cell>
        </row>
        <row r="1085">
          <cell r="W1085">
            <v>0</v>
          </cell>
          <cell r="X1085">
            <v>0</v>
          </cell>
          <cell r="AB1085" t="str">
            <v>PDA380</v>
          </cell>
        </row>
        <row r="1086">
          <cell r="W1086">
            <v>-11517.449999999953</v>
          </cell>
          <cell r="X1086">
            <v>-11517.449999999953</v>
          </cell>
          <cell r="AB1086" t="str">
            <v>PDA380</v>
          </cell>
        </row>
        <row r="1087">
          <cell r="W1087">
            <v>-245769.47999999998</v>
          </cell>
          <cell r="X1087">
            <v>-257305.89</v>
          </cell>
          <cell r="AB1087" t="str">
            <v>PDA380</v>
          </cell>
        </row>
        <row r="1088">
          <cell r="W1088">
            <v>-245374.88</v>
          </cell>
          <cell r="X1088">
            <v>-245374.88</v>
          </cell>
        </row>
        <row r="1089">
          <cell r="W1089">
            <v>-394.60000000000014</v>
          </cell>
          <cell r="X1089">
            <v>-11931.01</v>
          </cell>
        </row>
        <row r="1090">
          <cell r="W1090">
            <v>-192724.96999999974</v>
          </cell>
          <cell r="X1090">
            <v>-192724.96999999974</v>
          </cell>
          <cell r="AB1090" t="str">
            <v>PDA380</v>
          </cell>
        </row>
        <row r="1091">
          <cell r="W1091">
            <v>0</v>
          </cell>
          <cell r="X1091">
            <v>0</v>
          </cell>
          <cell r="AB1091" t="str">
            <v>PDA380</v>
          </cell>
        </row>
        <row r="1092">
          <cell r="W1092">
            <v>0</v>
          </cell>
          <cell r="X1092">
            <v>0</v>
          </cell>
          <cell r="AB1092" t="str">
            <v>PDA380</v>
          </cell>
        </row>
        <row r="1093">
          <cell r="W1093">
            <v>0</v>
          </cell>
          <cell r="X1093">
            <v>0</v>
          </cell>
          <cell r="AB1093" t="str">
            <v>PDA380</v>
          </cell>
        </row>
        <row r="1095">
          <cell r="W1095">
            <v>0</v>
          </cell>
          <cell r="X1095">
            <v>0</v>
          </cell>
          <cell r="AB1095" t="str">
            <v>ABA370</v>
          </cell>
        </row>
        <row r="1096">
          <cell r="W1096">
            <v>0</v>
          </cell>
          <cell r="X1096">
            <v>0</v>
          </cell>
          <cell r="AB1096" t="str">
            <v>ABA380</v>
          </cell>
        </row>
        <row r="1097">
          <cell r="W1097">
            <v>0</v>
          </cell>
          <cell r="X1097">
            <v>0</v>
          </cell>
          <cell r="AB1097" t="str">
            <v>ABA390</v>
          </cell>
        </row>
        <row r="1098">
          <cell r="W1098">
            <v>0</v>
          </cell>
          <cell r="X1098">
            <v>0</v>
          </cell>
          <cell r="AB1098" t="str">
            <v>ABA400</v>
          </cell>
        </row>
        <row r="1099">
          <cell r="W1099">
            <v>0</v>
          </cell>
          <cell r="X1099">
            <v>0</v>
          </cell>
          <cell r="AB1099" t="str">
            <v>ABA400</v>
          </cell>
        </row>
        <row r="1100">
          <cell r="W1100">
            <v>0</v>
          </cell>
          <cell r="X1100">
            <v>0</v>
          </cell>
          <cell r="AB1100" t="str">
            <v>ABA410</v>
          </cell>
        </row>
        <row r="1101">
          <cell r="W1101">
            <v>0</v>
          </cell>
          <cell r="X1101">
            <v>0</v>
          </cell>
          <cell r="AB1101" t="str">
            <v>ABA420</v>
          </cell>
        </row>
        <row r="1102">
          <cell r="W1102">
            <v>0</v>
          </cell>
          <cell r="X1102">
            <v>0</v>
          </cell>
          <cell r="AB1102" t="str">
            <v>ABA430</v>
          </cell>
        </row>
        <row r="1103">
          <cell r="W1103">
            <v>0</v>
          </cell>
          <cell r="X1103">
            <v>0</v>
          </cell>
          <cell r="AB1103" t="str">
            <v>ABA440</v>
          </cell>
        </row>
        <row r="1104">
          <cell r="W1104">
            <v>0</v>
          </cell>
          <cell r="X1104">
            <v>0</v>
          </cell>
          <cell r="AB1104" t="str">
            <v>ABA450</v>
          </cell>
        </row>
        <row r="1105">
          <cell r="W1105">
            <v>0</v>
          </cell>
          <cell r="X1105">
            <v>0</v>
          </cell>
          <cell r="AB1105" t="str">
            <v>ABA530</v>
          </cell>
        </row>
        <row r="1106">
          <cell r="W1106">
            <v>0</v>
          </cell>
          <cell r="X1106">
            <v>0</v>
          </cell>
          <cell r="AB1106" t="str">
            <v>ABA560</v>
          </cell>
        </row>
        <row r="1107">
          <cell r="W1107">
            <v>0</v>
          </cell>
          <cell r="X1107">
            <v>0</v>
          </cell>
          <cell r="AB1107" t="str">
            <v>ABA560</v>
          </cell>
        </row>
        <row r="1108">
          <cell r="W1108">
            <v>0</v>
          </cell>
          <cell r="X1108">
            <v>0</v>
          </cell>
          <cell r="AB1108" t="str">
            <v>ABA560</v>
          </cell>
        </row>
        <row r="1109">
          <cell r="W1109">
            <v>0</v>
          </cell>
          <cell r="X1109">
            <v>0</v>
          </cell>
          <cell r="AB1109" t="str">
            <v>ABA570</v>
          </cell>
        </row>
        <row r="1110">
          <cell r="W1110">
            <v>0</v>
          </cell>
          <cell r="X1110">
            <v>0</v>
          </cell>
          <cell r="AB1110" t="str">
            <v>ABA570</v>
          </cell>
        </row>
        <row r="1111">
          <cell r="W1111">
            <v>0</v>
          </cell>
          <cell r="X1111">
            <v>0</v>
          </cell>
          <cell r="AB1111" t="str">
            <v>ABA570</v>
          </cell>
        </row>
        <row r="1112">
          <cell r="W1112">
            <v>0</v>
          </cell>
          <cell r="X1112">
            <v>0</v>
          </cell>
          <cell r="AB1112" t="str">
            <v>ABA580</v>
          </cell>
        </row>
        <row r="1113">
          <cell r="W1113">
            <v>-23908.5</v>
          </cell>
          <cell r="X1113">
            <v>0</v>
          </cell>
          <cell r="AB1113" t="str">
            <v>ABA580</v>
          </cell>
        </row>
        <row r="1114">
          <cell r="W1114">
            <v>0</v>
          </cell>
          <cell r="X1114">
            <v>0</v>
          </cell>
          <cell r="AB1114" t="str">
            <v>ABA580</v>
          </cell>
        </row>
        <row r="1115">
          <cell r="W1115">
            <v>0</v>
          </cell>
          <cell r="X1115">
            <v>0</v>
          </cell>
          <cell r="AB1115" t="str">
            <v>ABA590</v>
          </cell>
        </row>
        <row r="1116">
          <cell r="W1116">
            <v>0</v>
          </cell>
          <cell r="X1116">
            <v>0</v>
          </cell>
          <cell r="AB1116" t="str">
            <v>ABA590</v>
          </cell>
        </row>
        <row r="1117">
          <cell r="W1117">
            <v>0</v>
          </cell>
          <cell r="X1117">
            <v>0</v>
          </cell>
          <cell r="AB1117" t="str">
            <v>ABA590</v>
          </cell>
        </row>
        <row r="1118">
          <cell r="W1118">
            <v>0</v>
          </cell>
          <cell r="X1118">
            <v>0</v>
          </cell>
          <cell r="AB1118" t="str">
            <v>ABA600</v>
          </cell>
        </row>
        <row r="1119">
          <cell r="W1119">
            <v>0</v>
          </cell>
          <cell r="X1119">
            <v>0</v>
          </cell>
          <cell r="AB1119" t="str">
            <v>ABA620</v>
          </cell>
        </row>
        <row r="1120">
          <cell r="W1120">
            <v>0</v>
          </cell>
          <cell r="X1120">
            <v>0</v>
          </cell>
          <cell r="AB1120" t="str">
            <v>ABA620</v>
          </cell>
        </row>
        <row r="1121">
          <cell r="W1121">
            <v>0</v>
          </cell>
          <cell r="X1121">
            <v>0</v>
          </cell>
          <cell r="AB1121" t="str">
            <v>ABA620</v>
          </cell>
        </row>
        <row r="1122">
          <cell r="W1122">
            <v>0</v>
          </cell>
          <cell r="X1122">
            <v>0</v>
          </cell>
          <cell r="AB1122" t="str">
            <v>ABA630</v>
          </cell>
        </row>
        <row r="1123">
          <cell r="W1123">
            <v>0</v>
          </cell>
          <cell r="X1123">
            <v>0</v>
          </cell>
          <cell r="AB1123" t="str">
            <v>ABA640</v>
          </cell>
        </row>
        <row r="1124">
          <cell r="W1124">
            <v>-1987.1800000000003</v>
          </cell>
          <cell r="X1124">
            <v>-174064.04</v>
          </cell>
          <cell r="AB1124" t="str">
            <v>ABA670</v>
          </cell>
        </row>
        <row r="1125">
          <cell r="W1125">
            <v>0</v>
          </cell>
          <cell r="X1125">
            <v>0</v>
          </cell>
          <cell r="AB1125" t="str">
            <v>ABA670</v>
          </cell>
        </row>
        <row r="1126">
          <cell r="W1126">
            <v>0</v>
          </cell>
          <cell r="X1126">
            <v>0</v>
          </cell>
          <cell r="AB1126" t="str">
            <v>ABA670</v>
          </cell>
        </row>
        <row r="1127">
          <cell r="W1127">
            <v>0</v>
          </cell>
          <cell r="X1127">
            <v>0</v>
          </cell>
          <cell r="AB1127" t="str">
            <v>ABA670</v>
          </cell>
        </row>
        <row r="1128">
          <cell r="W1128">
            <v>0</v>
          </cell>
          <cell r="X1128">
            <v>0</v>
          </cell>
          <cell r="AB1128" t="str">
            <v>ABA680</v>
          </cell>
        </row>
        <row r="1129">
          <cell r="W1129">
            <v>0</v>
          </cell>
          <cell r="X1129">
            <v>-670427.72</v>
          </cell>
          <cell r="AB1129" t="str">
            <v>ABA690</v>
          </cell>
        </row>
        <row r="1130">
          <cell r="W1130">
            <v>0</v>
          </cell>
          <cell r="X1130">
            <v>0</v>
          </cell>
          <cell r="AB1130" t="str">
            <v>ABA712</v>
          </cell>
        </row>
        <row r="1131">
          <cell r="W1131">
            <v>0</v>
          </cell>
          <cell r="X1131">
            <v>0</v>
          </cell>
          <cell r="AB1131" t="str">
            <v>ABA700</v>
          </cell>
        </row>
        <row r="1132">
          <cell r="W1132">
            <v>0</v>
          </cell>
          <cell r="AB1132" t="str">
            <v>ABA715</v>
          </cell>
        </row>
        <row r="1136">
          <cell r="W1136">
            <v>0</v>
          </cell>
          <cell r="X1136">
            <v>0</v>
          </cell>
          <cell r="AB1136" t="str">
            <v>PEA010</v>
          </cell>
        </row>
        <row r="1138">
          <cell r="W1138">
            <v>0</v>
          </cell>
          <cell r="X1138">
            <v>0</v>
          </cell>
          <cell r="AB1138" t="str">
            <v>PEA020</v>
          </cell>
        </row>
        <row r="1141">
          <cell r="W1141">
            <v>0</v>
          </cell>
          <cell r="X1141">
            <v>0</v>
          </cell>
          <cell r="AB1141" t="str">
            <v>PEA040</v>
          </cell>
        </row>
        <row r="1142">
          <cell r="W1142">
            <v>0</v>
          </cell>
          <cell r="X1142">
            <v>0</v>
          </cell>
          <cell r="AB1142" t="str">
            <v>PEA040</v>
          </cell>
        </row>
        <row r="1144">
          <cell r="W1144">
            <v>0</v>
          </cell>
          <cell r="X1144">
            <v>0</v>
          </cell>
          <cell r="AB1144" t="str">
            <v>PEA050</v>
          </cell>
        </row>
        <row r="1146">
          <cell r="W1146">
            <v>0</v>
          </cell>
          <cell r="AB1146" t="str">
            <v>PEA060</v>
          </cell>
        </row>
        <row r="1150">
          <cell r="W1150">
            <v>0</v>
          </cell>
          <cell r="X1150">
            <v>0</v>
          </cell>
          <cell r="AB1150" t="str">
            <v>PFA000</v>
          </cell>
        </row>
        <row r="1153">
          <cell r="W1153">
            <v>0</v>
          </cell>
          <cell r="X1153">
            <v>0</v>
          </cell>
          <cell r="AB1153" t="str">
            <v>PFA010</v>
          </cell>
        </row>
        <row r="1156">
          <cell r="W1156">
            <v>0</v>
          </cell>
          <cell r="X1156">
            <v>0</v>
          </cell>
          <cell r="AB1156" t="str">
            <v>PFA020</v>
          </cell>
        </row>
        <row r="1159">
          <cell r="W1159">
            <v>0</v>
          </cell>
          <cell r="X1159">
            <v>0</v>
          </cell>
          <cell r="AB1159" t="str">
            <v>PFA030</v>
          </cell>
        </row>
        <row r="1160">
          <cell r="W1160">
            <v>0</v>
          </cell>
          <cell r="X1160">
            <v>0</v>
          </cell>
          <cell r="AB1160" t="str">
            <v>PFA030</v>
          </cell>
        </row>
        <row r="1161">
          <cell r="W1161">
            <v>0</v>
          </cell>
          <cell r="X1161">
            <v>0</v>
          </cell>
          <cell r="AB1161" t="str">
            <v>PFA030</v>
          </cell>
        </row>
        <row r="1162">
          <cell r="W1162">
            <v>0</v>
          </cell>
          <cell r="X1162">
            <v>0</v>
          </cell>
          <cell r="AB1162" t="str">
            <v>PFA030</v>
          </cell>
        </row>
        <row r="1163">
          <cell r="W1163">
            <v>0</v>
          </cell>
          <cell r="X1163">
            <v>0</v>
          </cell>
          <cell r="AB1163" t="str">
            <v>PFA030</v>
          </cell>
        </row>
        <row r="1164">
          <cell r="W1164">
            <v>0</v>
          </cell>
          <cell r="X1164">
            <v>0</v>
          </cell>
          <cell r="AB1164" t="str">
            <v>PFA030</v>
          </cell>
        </row>
        <row r="1167">
          <cell r="W1167">
            <v>0</v>
          </cell>
          <cell r="AB1167" t="str">
            <v>PFA021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6"/>
  <sheetViews>
    <sheetView tabSelected="1" view="pageBreakPreview" topLeftCell="A437" zoomScale="60" zoomScaleNormal="100" workbookViewId="0">
      <selection activeCell="AI437" sqref="AI437"/>
    </sheetView>
  </sheetViews>
  <sheetFormatPr defaultRowHeight="15" x14ac:dyDescent="0.25"/>
  <cols>
    <col min="1" max="1" width="6.7109375" customWidth="1"/>
    <col min="2" max="2" width="6.140625" customWidth="1"/>
    <col min="4" max="4" width="3.5703125" customWidth="1"/>
    <col min="5" max="5" width="1.140625" customWidth="1"/>
    <col min="6" max="6" width="1" customWidth="1"/>
    <col min="7" max="7" width="0.7109375" customWidth="1"/>
    <col min="8" max="8" width="0.85546875" customWidth="1"/>
    <col min="9" max="9" width="1" customWidth="1"/>
    <col min="10" max="10" width="1.140625" customWidth="1"/>
    <col min="11" max="11" width="1.42578125" customWidth="1"/>
    <col min="12" max="12" width="1.5703125" customWidth="1"/>
    <col min="13" max="13" width="1" customWidth="1"/>
    <col min="14" max="14" width="1.42578125" customWidth="1"/>
    <col min="15" max="16" width="1.28515625" customWidth="1"/>
    <col min="17" max="17" width="1.140625" customWidth="1"/>
    <col min="18" max="18" width="1.7109375" customWidth="1"/>
    <col min="25" max="25" width="25.28515625" customWidth="1"/>
    <col min="26" max="26" width="19.42578125" bestFit="1" customWidth="1"/>
    <col min="27" max="27" width="12.140625" customWidth="1"/>
  </cols>
  <sheetData>
    <row r="1" spans="1:26" ht="26.25" thickBot="1" x14ac:dyDescent="0.3">
      <c r="A1" s="2" t="s">
        <v>0</v>
      </c>
      <c r="B1" s="2" t="s">
        <v>1</v>
      </c>
      <c r="C1" s="1" t="s">
        <v>2</v>
      </c>
      <c r="D1" s="57" t="s">
        <v>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  <c r="Z1" s="44" t="s">
        <v>4</v>
      </c>
    </row>
    <row r="2" spans="1:26" x14ac:dyDescent="0.25">
      <c r="A2" s="22"/>
      <c r="B2" s="4"/>
      <c r="C2" s="3"/>
      <c r="D2" s="60" t="s">
        <v>5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  <c r="Z2" s="32"/>
    </row>
    <row r="3" spans="1:26" x14ac:dyDescent="0.25">
      <c r="A3" s="10"/>
      <c r="B3" s="6"/>
      <c r="C3" s="5" t="s">
        <v>6</v>
      </c>
      <c r="D3" s="51" t="s">
        <v>7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30">
        <v>728776908.81999993</v>
      </c>
    </row>
    <row r="4" spans="1:26" x14ac:dyDescent="0.25">
      <c r="A4" s="10"/>
      <c r="B4" s="8"/>
      <c r="C4" s="7" t="s">
        <v>8</v>
      </c>
      <c r="D4" s="48" t="s">
        <v>9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29">
        <v>727801597.86999989</v>
      </c>
    </row>
    <row r="5" spans="1:26" x14ac:dyDescent="0.25">
      <c r="A5" s="10"/>
      <c r="B5" s="6"/>
      <c r="C5" s="9" t="s">
        <v>10</v>
      </c>
      <c r="D5" s="45" t="s">
        <v>11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  <c r="Z5" s="33">
        <v>713455431.5999999</v>
      </c>
    </row>
    <row r="6" spans="1:26" x14ac:dyDescent="0.25">
      <c r="A6" s="10" t="s">
        <v>12</v>
      </c>
      <c r="B6" s="27"/>
      <c r="C6" s="9" t="s">
        <v>13</v>
      </c>
      <c r="D6" s="45" t="s">
        <v>14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34">
        <v>711860715.93999994</v>
      </c>
    </row>
    <row r="7" spans="1:26" x14ac:dyDescent="0.25">
      <c r="A7" s="10" t="s">
        <v>12</v>
      </c>
      <c r="B7" s="27"/>
      <c r="C7" s="9" t="s">
        <v>15</v>
      </c>
      <c r="D7" s="45" t="s">
        <v>16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  <c r="Z7" s="34">
        <v>1594715.66</v>
      </c>
    </row>
    <row r="8" spans="1:26" x14ac:dyDescent="0.25">
      <c r="A8" s="10"/>
      <c r="B8" s="27"/>
      <c r="C8" s="9" t="s">
        <v>17</v>
      </c>
      <c r="D8" s="45" t="s">
        <v>18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33">
        <v>0</v>
      </c>
    </row>
    <row r="9" spans="1:26" x14ac:dyDescent="0.25">
      <c r="A9" s="10" t="s">
        <v>12</v>
      </c>
      <c r="B9" s="27"/>
      <c r="C9" s="9" t="s">
        <v>19</v>
      </c>
      <c r="D9" s="45" t="s">
        <v>20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34">
        <v>0</v>
      </c>
    </row>
    <row r="10" spans="1:26" x14ac:dyDescent="0.25">
      <c r="A10" s="10" t="s">
        <v>12</v>
      </c>
      <c r="B10" s="27"/>
      <c r="C10" s="9" t="s">
        <v>21</v>
      </c>
      <c r="D10" s="45" t="s">
        <v>22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7"/>
      <c r="Z10" s="34">
        <v>0</v>
      </c>
    </row>
    <row r="11" spans="1:26" x14ac:dyDescent="0.25">
      <c r="A11" s="10" t="s">
        <v>12</v>
      </c>
      <c r="B11" s="27"/>
      <c r="C11" s="9" t="s">
        <v>23</v>
      </c>
      <c r="D11" s="45" t="s">
        <v>24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7"/>
      <c r="Z11" s="34">
        <v>0</v>
      </c>
    </row>
    <row r="12" spans="1:26" x14ac:dyDescent="0.25">
      <c r="A12" s="10" t="s">
        <v>25</v>
      </c>
      <c r="B12" s="28"/>
      <c r="C12" s="9" t="s">
        <v>26</v>
      </c>
      <c r="D12" s="45" t="s">
        <v>27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34">
        <v>14346166.27</v>
      </c>
    </row>
    <row r="13" spans="1:26" x14ac:dyDescent="0.25">
      <c r="A13" s="10"/>
      <c r="B13" s="6"/>
      <c r="C13" s="7" t="s">
        <v>28</v>
      </c>
      <c r="D13" s="48" t="s">
        <v>29</v>
      </c>
      <c r="E13" s="49" t="s">
        <v>30</v>
      </c>
      <c r="F13" s="49" t="s">
        <v>30</v>
      </c>
      <c r="G13" s="49" t="s">
        <v>30</v>
      </c>
      <c r="H13" s="49" t="s">
        <v>30</v>
      </c>
      <c r="I13" s="49" t="s">
        <v>30</v>
      </c>
      <c r="J13" s="49" t="s">
        <v>30</v>
      </c>
      <c r="K13" s="49" t="s">
        <v>30</v>
      </c>
      <c r="L13" s="49" t="s">
        <v>30</v>
      </c>
      <c r="M13" s="49" t="s">
        <v>30</v>
      </c>
      <c r="N13" s="49"/>
      <c r="O13" s="49"/>
      <c r="P13" s="49"/>
      <c r="Q13" s="49"/>
      <c r="R13" s="49" t="s">
        <v>30</v>
      </c>
      <c r="S13" s="49" t="s">
        <v>30</v>
      </c>
      <c r="T13" s="49" t="s">
        <v>30</v>
      </c>
      <c r="U13" s="49" t="s">
        <v>30</v>
      </c>
      <c r="V13" s="49" t="s">
        <v>30</v>
      </c>
      <c r="W13" s="49" t="s">
        <v>30</v>
      </c>
      <c r="X13" s="49" t="s">
        <v>30</v>
      </c>
      <c r="Y13" s="50" t="s">
        <v>30</v>
      </c>
      <c r="Z13" s="29">
        <v>965310.95000000019</v>
      </c>
    </row>
    <row r="14" spans="1:26" x14ac:dyDescent="0.25">
      <c r="A14" s="10"/>
      <c r="B14" s="6"/>
      <c r="C14" s="9" t="s">
        <v>31</v>
      </c>
      <c r="D14" s="45" t="s">
        <v>32</v>
      </c>
      <c r="E14" s="46" t="s">
        <v>33</v>
      </c>
      <c r="F14" s="46" t="s">
        <v>33</v>
      </c>
      <c r="G14" s="46" t="s">
        <v>33</v>
      </c>
      <c r="H14" s="46" t="s">
        <v>33</v>
      </c>
      <c r="I14" s="46" t="s">
        <v>33</v>
      </c>
      <c r="J14" s="46" t="s">
        <v>33</v>
      </c>
      <c r="K14" s="46" t="s">
        <v>33</v>
      </c>
      <c r="L14" s="46" t="s">
        <v>33</v>
      </c>
      <c r="M14" s="46" t="s">
        <v>33</v>
      </c>
      <c r="N14" s="46"/>
      <c r="O14" s="46"/>
      <c r="P14" s="46"/>
      <c r="Q14" s="46"/>
      <c r="R14" s="46" t="s">
        <v>33</v>
      </c>
      <c r="S14" s="46" t="s">
        <v>33</v>
      </c>
      <c r="T14" s="46" t="s">
        <v>33</v>
      </c>
      <c r="U14" s="46" t="s">
        <v>33</v>
      </c>
      <c r="V14" s="46" t="s">
        <v>33</v>
      </c>
      <c r="W14" s="46" t="s">
        <v>33</v>
      </c>
      <c r="X14" s="46" t="s">
        <v>33</v>
      </c>
      <c r="Y14" s="47" t="s">
        <v>33</v>
      </c>
      <c r="Z14" s="33">
        <v>965310.95000000019</v>
      </c>
    </row>
    <row r="15" spans="1:26" x14ac:dyDescent="0.25">
      <c r="A15" s="10" t="s">
        <v>34</v>
      </c>
      <c r="B15" s="6"/>
      <c r="C15" s="10" t="s">
        <v>35</v>
      </c>
      <c r="D15" s="54" t="s">
        <v>36</v>
      </c>
      <c r="E15" s="55" t="s">
        <v>37</v>
      </c>
      <c r="F15" s="55" t="s">
        <v>37</v>
      </c>
      <c r="G15" s="55" t="s">
        <v>37</v>
      </c>
      <c r="H15" s="55" t="s">
        <v>37</v>
      </c>
      <c r="I15" s="55" t="s">
        <v>37</v>
      </c>
      <c r="J15" s="55" t="s">
        <v>37</v>
      </c>
      <c r="K15" s="55" t="s">
        <v>37</v>
      </c>
      <c r="L15" s="55" t="s">
        <v>37</v>
      </c>
      <c r="M15" s="55" t="s">
        <v>37</v>
      </c>
      <c r="N15" s="55"/>
      <c r="O15" s="55"/>
      <c r="P15" s="55"/>
      <c r="Q15" s="55"/>
      <c r="R15" s="55" t="s">
        <v>37</v>
      </c>
      <c r="S15" s="55" t="s">
        <v>37</v>
      </c>
      <c r="T15" s="55" t="s">
        <v>37</v>
      </c>
      <c r="U15" s="55" t="s">
        <v>37</v>
      </c>
      <c r="V15" s="55" t="s">
        <v>37</v>
      </c>
      <c r="W15" s="55" t="s">
        <v>37</v>
      </c>
      <c r="X15" s="55" t="s">
        <v>37</v>
      </c>
      <c r="Y15" s="56" t="s">
        <v>37</v>
      </c>
      <c r="Z15" s="34">
        <v>880932.95000000019</v>
      </c>
    </row>
    <row r="16" spans="1:26" x14ac:dyDescent="0.25">
      <c r="A16" s="10" t="s">
        <v>38</v>
      </c>
      <c r="B16" s="6"/>
      <c r="C16" s="10" t="s">
        <v>39</v>
      </c>
      <c r="D16" s="54" t="s">
        <v>40</v>
      </c>
      <c r="E16" s="55" t="s">
        <v>41</v>
      </c>
      <c r="F16" s="55" t="s">
        <v>41</v>
      </c>
      <c r="G16" s="55" t="s">
        <v>41</v>
      </c>
      <c r="H16" s="55" t="s">
        <v>41</v>
      </c>
      <c r="I16" s="55" t="s">
        <v>41</v>
      </c>
      <c r="J16" s="55" t="s">
        <v>41</v>
      </c>
      <c r="K16" s="55" t="s">
        <v>41</v>
      </c>
      <c r="L16" s="55" t="s">
        <v>41</v>
      </c>
      <c r="M16" s="55" t="s">
        <v>41</v>
      </c>
      <c r="N16" s="55"/>
      <c r="O16" s="55"/>
      <c r="P16" s="55"/>
      <c r="Q16" s="55"/>
      <c r="R16" s="55" t="s">
        <v>41</v>
      </c>
      <c r="S16" s="55" t="s">
        <v>41</v>
      </c>
      <c r="T16" s="55" t="s">
        <v>41</v>
      </c>
      <c r="U16" s="55" t="s">
        <v>41</v>
      </c>
      <c r="V16" s="55" t="s">
        <v>41</v>
      </c>
      <c r="W16" s="55" t="s">
        <v>41</v>
      </c>
      <c r="X16" s="55" t="s">
        <v>41</v>
      </c>
      <c r="Y16" s="56" t="s">
        <v>41</v>
      </c>
      <c r="Z16" s="34">
        <v>0</v>
      </c>
    </row>
    <row r="17" spans="1:26" x14ac:dyDescent="0.25">
      <c r="A17" s="10" t="s">
        <v>34</v>
      </c>
      <c r="B17" s="6"/>
      <c r="C17" s="10" t="s">
        <v>42</v>
      </c>
      <c r="D17" s="54" t="s">
        <v>43</v>
      </c>
      <c r="E17" s="55" t="s">
        <v>41</v>
      </c>
      <c r="F17" s="55" t="s">
        <v>41</v>
      </c>
      <c r="G17" s="55" t="s">
        <v>41</v>
      </c>
      <c r="H17" s="55" t="s">
        <v>41</v>
      </c>
      <c r="I17" s="55" t="s">
        <v>41</v>
      </c>
      <c r="J17" s="55" t="s">
        <v>41</v>
      </c>
      <c r="K17" s="55" t="s">
        <v>41</v>
      </c>
      <c r="L17" s="55" t="s">
        <v>41</v>
      </c>
      <c r="M17" s="55" t="s">
        <v>41</v>
      </c>
      <c r="N17" s="55"/>
      <c r="O17" s="55"/>
      <c r="P17" s="55"/>
      <c r="Q17" s="55"/>
      <c r="R17" s="55" t="s">
        <v>41</v>
      </c>
      <c r="S17" s="55" t="s">
        <v>41</v>
      </c>
      <c r="T17" s="55" t="s">
        <v>41</v>
      </c>
      <c r="U17" s="55" t="s">
        <v>41</v>
      </c>
      <c r="V17" s="55" t="s">
        <v>41</v>
      </c>
      <c r="W17" s="55" t="s">
        <v>41</v>
      </c>
      <c r="X17" s="55" t="s">
        <v>41</v>
      </c>
      <c r="Y17" s="56" t="s">
        <v>41</v>
      </c>
      <c r="Z17" s="34">
        <v>0</v>
      </c>
    </row>
    <row r="18" spans="1:26" x14ac:dyDescent="0.25">
      <c r="A18" s="10" t="s">
        <v>34</v>
      </c>
      <c r="B18" s="6"/>
      <c r="C18" s="10" t="s">
        <v>44</v>
      </c>
      <c r="D18" s="54" t="s">
        <v>45</v>
      </c>
      <c r="E18" s="55" t="s">
        <v>41</v>
      </c>
      <c r="F18" s="55" t="s">
        <v>41</v>
      </c>
      <c r="G18" s="55" t="s">
        <v>41</v>
      </c>
      <c r="H18" s="55" t="s">
        <v>41</v>
      </c>
      <c r="I18" s="55" t="s">
        <v>41</v>
      </c>
      <c r="J18" s="55" t="s">
        <v>41</v>
      </c>
      <c r="K18" s="55" t="s">
        <v>41</v>
      </c>
      <c r="L18" s="55" t="s">
        <v>41</v>
      </c>
      <c r="M18" s="55" t="s">
        <v>41</v>
      </c>
      <c r="N18" s="55"/>
      <c r="O18" s="55"/>
      <c r="P18" s="55"/>
      <c r="Q18" s="55"/>
      <c r="R18" s="55" t="s">
        <v>41</v>
      </c>
      <c r="S18" s="55" t="s">
        <v>41</v>
      </c>
      <c r="T18" s="55" t="s">
        <v>41</v>
      </c>
      <c r="U18" s="55" t="s">
        <v>41</v>
      </c>
      <c r="V18" s="55" t="s">
        <v>41</v>
      </c>
      <c r="W18" s="55" t="s">
        <v>41</v>
      </c>
      <c r="X18" s="55" t="s">
        <v>41</v>
      </c>
      <c r="Y18" s="56" t="s">
        <v>41</v>
      </c>
      <c r="Z18" s="34">
        <v>84378</v>
      </c>
    </row>
    <row r="19" spans="1:26" x14ac:dyDescent="0.25">
      <c r="A19" s="10"/>
      <c r="B19" s="6"/>
      <c r="C19" s="9" t="s">
        <v>46</v>
      </c>
      <c r="D19" s="45" t="s">
        <v>47</v>
      </c>
      <c r="E19" s="46" t="s">
        <v>33</v>
      </c>
      <c r="F19" s="46" t="s">
        <v>33</v>
      </c>
      <c r="G19" s="46" t="s">
        <v>33</v>
      </c>
      <c r="H19" s="46" t="s">
        <v>33</v>
      </c>
      <c r="I19" s="46" t="s">
        <v>33</v>
      </c>
      <c r="J19" s="46" t="s">
        <v>33</v>
      </c>
      <c r="K19" s="46" t="s">
        <v>33</v>
      </c>
      <c r="L19" s="46" t="s">
        <v>33</v>
      </c>
      <c r="M19" s="46" t="s">
        <v>33</v>
      </c>
      <c r="N19" s="46"/>
      <c r="O19" s="46"/>
      <c r="P19" s="46"/>
      <c r="Q19" s="46"/>
      <c r="R19" s="46" t="s">
        <v>33</v>
      </c>
      <c r="S19" s="46" t="s">
        <v>33</v>
      </c>
      <c r="T19" s="46" t="s">
        <v>33</v>
      </c>
      <c r="U19" s="46" t="s">
        <v>33</v>
      </c>
      <c r="V19" s="46" t="s">
        <v>33</v>
      </c>
      <c r="W19" s="46" t="s">
        <v>33</v>
      </c>
      <c r="X19" s="46" t="s">
        <v>33</v>
      </c>
      <c r="Y19" s="47" t="s">
        <v>33</v>
      </c>
      <c r="Z19" s="33">
        <v>0</v>
      </c>
    </row>
    <row r="20" spans="1:26" x14ac:dyDescent="0.25">
      <c r="A20" s="10" t="s">
        <v>48</v>
      </c>
      <c r="B20" s="6" t="s">
        <v>49</v>
      </c>
      <c r="C20" s="10" t="s">
        <v>50</v>
      </c>
      <c r="D20" s="54" t="s">
        <v>51</v>
      </c>
      <c r="E20" s="55" t="s">
        <v>33</v>
      </c>
      <c r="F20" s="55" t="s">
        <v>33</v>
      </c>
      <c r="G20" s="55" t="s">
        <v>33</v>
      </c>
      <c r="H20" s="55" t="s">
        <v>33</v>
      </c>
      <c r="I20" s="55" t="s">
        <v>33</v>
      </c>
      <c r="J20" s="55" t="s">
        <v>33</v>
      </c>
      <c r="K20" s="55" t="s">
        <v>33</v>
      </c>
      <c r="L20" s="55" t="s">
        <v>33</v>
      </c>
      <c r="M20" s="55" t="s">
        <v>33</v>
      </c>
      <c r="N20" s="55"/>
      <c r="O20" s="55"/>
      <c r="P20" s="55"/>
      <c r="Q20" s="55"/>
      <c r="R20" s="55" t="s">
        <v>33</v>
      </c>
      <c r="S20" s="55" t="s">
        <v>33</v>
      </c>
      <c r="T20" s="55" t="s">
        <v>33</v>
      </c>
      <c r="U20" s="55" t="s">
        <v>33</v>
      </c>
      <c r="V20" s="55" t="s">
        <v>33</v>
      </c>
      <c r="W20" s="55" t="s">
        <v>33</v>
      </c>
      <c r="X20" s="55" t="s">
        <v>33</v>
      </c>
      <c r="Y20" s="56" t="s">
        <v>33</v>
      </c>
      <c r="Z20" s="34">
        <v>0</v>
      </c>
    </row>
    <row r="21" spans="1:26" x14ac:dyDescent="0.25">
      <c r="A21" s="10" t="s">
        <v>48</v>
      </c>
      <c r="B21" s="6" t="s">
        <v>49</v>
      </c>
      <c r="C21" s="10" t="s">
        <v>52</v>
      </c>
      <c r="D21" s="54" t="s">
        <v>53</v>
      </c>
      <c r="E21" s="55" t="s">
        <v>33</v>
      </c>
      <c r="F21" s="55" t="s">
        <v>33</v>
      </c>
      <c r="G21" s="55" t="s">
        <v>33</v>
      </c>
      <c r="H21" s="55" t="s">
        <v>33</v>
      </c>
      <c r="I21" s="55" t="s">
        <v>33</v>
      </c>
      <c r="J21" s="55" t="s">
        <v>33</v>
      </c>
      <c r="K21" s="55" t="s">
        <v>33</v>
      </c>
      <c r="L21" s="55" t="s">
        <v>33</v>
      </c>
      <c r="M21" s="55" t="s">
        <v>33</v>
      </c>
      <c r="N21" s="55"/>
      <c r="O21" s="55"/>
      <c r="P21" s="55"/>
      <c r="Q21" s="55"/>
      <c r="R21" s="55" t="s">
        <v>33</v>
      </c>
      <c r="S21" s="55" t="s">
        <v>33</v>
      </c>
      <c r="T21" s="55" t="s">
        <v>33</v>
      </c>
      <c r="U21" s="55" t="s">
        <v>33</v>
      </c>
      <c r="V21" s="55" t="s">
        <v>33</v>
      </c>
      <c r="W21" s="55" t="s">
        <v>33</v>
      </c>
      <c r="X21" s="55" t="s">
        <v>33</v>
      </c>
      <c r="Y21" s="56" t="s">
        <v>33</v>
      </c>
      <c r="Z21" s="34">
        <v>0</v>
      </c>
    </row>
    <row r="22" spans="1:26" x14ac:dyDescent="0.25">
      <c r="A22" s="10"/>
      <c r="B22" s="6"/>
      <c r="C22" s="9" t="s">
        <v>54</v>
      </c>
      <c r="D22" s="45" t="s">
        <v>55</v>
      </c>
      <c r="E22" s="46" t="s">
        <v>33</v>
      </c>
      <c r="F22" s="46" t="s">
        <v>33</v>
      </c>
      <c r="G22" s="46" t="s">
        <v>33</v>
      </c>
      <c r="H22" s="46" t="s">
        <v>33</v>
      </c>
      <c r="I22" s="46" t="s">
        <v>33</v>
      </c>
      <c r="J22" s="46" t="s">
        <v>33</v>
      </c>
      <c r="K22" s="46" t="s">
        <v>33</v>
      </c>
      <c r="L22" s="46" t="s">
        <v>33</v>
      </c>
      <c r="M22" s="46" t="s">
        <v>33</v>
      </c>
      <c r="N22" s="46"/>
      <c r="O22" s="46"/>
      <c r="P22" s="46"/>
      <c r="Q22" s="46"/>
      <c r="R22" s="46" t="s">
        <v>33</v>
      </c>
      <c r="S22" s="46" t="s">
        <v>33</v>
      </c>
      <c r="T22" s="46" t="s">
        <v>33</v>
      </c>
      <c r="U22" s="46" t="s">
        <v>33</v>
      </c>
      <c r="V22" s="46" t="s">
        <v>33</v>
      </c>
      <c r="W22" s="46" t="s">
        <v>33</v>
      </c>
      <c r="X22" s="46" t="s">
        <v>33</v>
      </c>
      <c r="Y22" s="47" t="s">
        <v>33</v>
      </c>
      <c r="Z22" s="33">
        <v>0</v>
      </c>
    </row>
    <row r="23" spans="1:26" x14ac:dyDescent="0.25">
      <c r="A23" s="10" t="s">
        <v>56</v>
      </c>
      <c r="B23" s="6"/>
      <c r="C23" s="9" t="s">
        <v>57</v>
      </c>
      <c r="D23" s="54" t="s">
        <v>58</v>
      </c>
      <c r="E23" s="55" t="s">
        <v>59</v>
      </c>
      <c r="F23" s="55" t="s">
        <v>59</v>
      </c>
      <c r="G23" s="55" t="s">
        <v>59</v>
      </c>
      <c r="H23" s="55" t="s">
        <v>59</v>
      </c>
      <c r="I23" s="55" t="s">
        <v>59</v>
      </c>
      <c r="J23" s="55" t="s">
        <v>59</v>
      </c>
      <c r="K23" s="55" t="s">
        <v>59</v>
      </c>
      <c r="L23" s="55" t="s">
        <v>59</v>
      </c>
      <c r="M23" s="55" t="s">
        <v>59</v>
      </c>
      <c r="N23" s="55"/>
      <c r="O23" s="55"/>
      <c r="P23" s="55"/>
      <c r="Q23" s="55"/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6" t="s">
        <v>59</v>
      </c>
      <c r="Z23" s="34">
        <v>0</v>
      </c>
    </row>
    <row r="24" spans="1:26" x14ac:dyDescent="0.25">
      <c r="A24" s="10" t="s">
        <v>56</v>
      </c>
      <c r="B24" s="6"/>
      <c r="C24" s="10" t="s">
        <v>60</v>
      </c>
      <c r="D24" s="54" t="s">
        <v>61</v>
      </c>
      <c r="E24" s="55" t="s">
        <v>59</v>
      </c>
      <c r="F24" s="55" t="s">
        <v>59</v>
      </c>
      <c r="G24" s="55" t="s">
        <v>59</v>
      </c>
      <c r="H24" s="55" t="s">
        <v>59</v>
      </c>
      <c r="I24" s="55" t="s">
        <v>59</v>
      </c>
      <c r="J24" s="55" t="s">
        <v>59</v>
      </c>
      <c r="K24" s="55" t="s">
        <v>59</v>
      </c>
      <c r="L24" s="55" t="s">
        <v>59</v>
      </c>
      <c r="M24" s="55" t="s">
        <v>59</v>
      </c>
      <c r="N24" s="55"/>
      <c r="O24" s="55"/>
      <c r="P24" s="55"/>
      <c r="Q24" s="55"/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6" t="s">
        <v>59</v>
      </c>
      <c r="Z24" s="34">
        <v>0</v>
      </c>
    </row>
    <row r="25" spans="1:26" x14ac:dyDescent="0.25">
      <c r="A25" s="10" t="s">
        <v>56</v>
      </c>
      <c r="B25" s="6"/>
      <c r="C25" s="10" t="s">
        <v>62</v>
      </c>
      <c r="D25" s="54" t="s">
        <v>63</v>
      </c>
      <c r="E25" s="55" t="s">
        <v>59</v>
      </c>
      <c r="F25" s="55" t="s">
        <v>59</v>
      </c>
      <c r="G25" s="55" t="s">
        <v>59</v>
      </c>
      <c r="H25" s="55" t="s">
        <v>59</v>
      </c>
      <c r="I25" s="55" t="s">
        <v>59</v>
      </c>
      <c r="J25" s="55" t="s">
        <v>59</v>
      </c>
      <c r="K25" s="55" t="s">
        <v>59</v>
      </c>
      <c r="L25" s="55" t="s">
        <v>59</v>
      </c>
      <c r="M25" s="55" t="s">
        <v>59</v>
      </c>
      <c r="N25" s="55"/>
      <c r="O25" s="55"/>
      <c r="P25" s="55"/>
      <c r="Q25" s="55"/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6" t="s">
        <v>59</v>
      </c>
      <c r="Z25" s="34">
        <v>0</v>
      </c>
    </row>
    <row r="26" spans="1:26" x14ac:dyDescent="0.25">
      <c r="A26" s="10" t="s">
        <v>56</v>
      </c>
      <c r="B26" s="6"/>
      <c r="C26" s="10" t="s">
        <v>64</v>
      </c>
      <c r="D26" s="54" t="s">
        <v>65</v>
      </c>
      <c r="E26" s="55" t="s">
        <v>33</v>
      </c>
      <c r="F26" s="55" t="s">
        <v>33</v>
      </c>
      <c r="G26" s="55" t="s">
        <v>33</v>
      </c>
      <c r="H26" s="55" t="s">
        <v>33</v>
      </c>
      <c r="I26" s="55" t="s">
        <v>33</v>
      </c>
      <c r="J26" s="55" t="s">
        <v>33</v>
      </c>
      <c r="K26" s="55" t="s">
        <v>33</v>
      </c>
      <c r="L26" s="55" t="s">
        <v>33</v>
      </c>
      <c r="M26" s="55" t="s">
        <v>33</v>
      </c>
      <c r="N26" s="55"/>
      <c r="O26" s="55"/>
      <c r="P26" s="55"/>
      <c r="Q26" s="55"/>
      <c r="R26" s="55" t="s">
        <v>33</v>
      </c>
      <c r="S26" s="55" t="s">
        <v>33</v>
      </c>
      <c r="T26" s="55" t="s">
        <v>33</v>
      </c>
      <c r="U26" s="55" t="s">
        <v>33</v>
      </c>
      <c r="V26" s="55" t="s">
        <v>33</v>
      </c>
      <c r="W26" s="55" t="s">
        <v>33</v>
      </c>
      <c r="X26" s="55" t="s">
        <v>33</v>
      </c>
      <c r="Y26" s="56" t="s">
        <v>33</v>
      </c>
      <c r="Z26" s="34">
        <v>0</v>
      </c>
    </row>
    <row r="27" spans="1:26" x14ac:dyDescent="0.25">
      <c r="A27" s="10" t="s">
        <v>56</v>
      </c>
      <c r="B27" s="6"/>
      <c r="C27" s="10" t="s">
        <v>66</v>
      </c>
      <c r="D27" s="54" t="s">
        <v>67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34">
        <v>0</v>
      </c>
    </row>
    <row r="28" spans="1:26" x14ac:dyDescent="0.25">
      <c r="A28" s="10"/>
      <c r="B28" s="6"/>
      <c r="C28" s="11" t="s">
        <v>68</v>
      </c>
      <c r="D28" s="48" t="s">
        <v>69</v>
      </c>
      <c r="E28" s="49" t="s">
        <v>33</v>
      </c>
      <c r="F28" s="49" t="s">
        <v>33</v>
      </c>
      <c r="G28" s="49" t="s">
        <v>33</v>
      </c>
      <c r="H28" s="49" t="s">
        <v>33</v>
      </c>
      <c r="I28" s="49" t="s">
        <v>33</v>
      </c>
      <c r="J28" s="49" t="s">
        <v>33</v>
      </c>
      <c r="K28" s="49" t="s">
        <v>33</v>
      </c>
      <c r="L28" s="49" t="s">
        <v>33</v>
      </c>
      <c r="M28" s="49" t="s">
        <v>33</v>
      </c>
      <c r="N28" s="49"/>
      <c r="O28" s="49"/>
      <c r="P28" s="49"/>
      <c r="Q28" s="49"/>
      <c r="R28" s="49" t="s">
        <v>33</v>
      </c>
      <c r="S28" s="49" t="s">
        <v>33</v>
      </c>
      <c r="T28" s="49" t="s">
        <v>33</v>
      </c>
      <c r="U28" s="49" t="s">
        <v>33</v>
      </c>
      <c r="V28" s="49" t="s">
        <v>33</v>
      </c>
      <c r="W28" s="49" t="s">
        <v>33</v>
      </c>
      <c r="X28" s="49" t="s">
        <v>33</v>
      </c>
      <c r="Y28" s="50" t="s">
        <v>33</v>
      </c>
      <c r="Z28" s="35">
        <v>10000</v>
      </c>
    </row>
    <row r="29" spans="1:26" x14ac:dyDescent="0.25">
      <c r="A29" s="10" t="s">
        <v>70</v>
      </c>
      <c r="B29" s="6"/>
      <c r="C29" s="12" t="s">
        <v>71</v>
      </c>
      <c r="D29" s="45" t="s">
        <v>72</v>
      </c>
      <c r="E29" s="46" t="s">
        <v>73</v>
      </c>
      <c r="F29" s="46" t="s">
        <v>73</v>
      </c>
      <c r="G29" s="46" t="s">
        <v>73</v>
      </c>
      <c r="H29" s="46" t="s">
        <v>73</v>
      </c>
      <c r="I29" s="46" t="s">
        <v>73</v>
      </c>
      <c r="J29" s="46" t="s">
        <v>73</v>
      </c>
      <c r="K29" s="46" t="s">
        <v>73</v>
      </c>
      <c r="L29" s="46" t="s">
        <v>73</v>
      </c>
      <c r="M29" s="46" t="s">
        <v>73</v>
      </c>
      <c r="N29" s="46"/>
      <c r="O29" s="46"/>
      <c r="P29" s="46"/>
      <c r="Q29" s="46"/>
      <c r="R29" s="46" t="s">
        <v>73</v>
      </c>
      <c r="S29" s="46" t="s">
        <v>73</v>
      </c>
      <c r="T29" s="46" t="s">
        <v>73</v>
      </c>
      <c r="U29" s="46" t="s">
        <v>73</v>
      </c>
      <c r="V29" s="46" t="s">
        <v>73</v>
      </c>
      <c r="W29" s="46" t="s">
        <v>73</v>
      </c>
      <c r="X29" s="46" t="s">
        <v>73</v>
      </c>
      <c r="Y29" s="47" t="s">
        <v>73</v>
      </c>
      <c r="Z29" s="34">
        <v>0</v>
      </c>
    </row>
    <row r="30" spans="1:26" x14ac:dyDescent="0.25">
      <c r="A30" s="10" t="s">
        <v>70</v>
      </c>
      <c r="B30" s="6"/>
      <c r="C30" s="12" t="s">
        <v>74</v>
      </c>
      <c r="D30" s="45" t="s">
        <v>75</v>
      </c>
      <c r="E30" s="46" t="s">
        <v>73</v>
      </c>
      <c r="F30" s="46" t="s">
        <v>73</v>
      </c>
      <c r="G30" s="46" t="s">
        <v>73</v>
      </c>
      <c r="H30" s="46" t="s">
        <v>73</v>
      </c>
      <c r="I30" s="46" t="s">
        <v>73</v>
      </c>
      <c r="J30" s="46" t="s">
        <v>73</v>
      </c>
      <c r="K30" s="46" t="s">
        <v>73</v>
      </c>
      <c r="L30" s="46" t="s">
        <v>73</v>
      </c>
      <c r="M30" s="46" t="s">
        <v>73</v>
      </c>
      <c r="N30" s="46"/>
      <c r="O30" s="46"/>
      <c r="P30" s="46"/>
      <c r="Q30" s="46"/>
      <c r="R30" s="46" t="s">
        <v>73</v>
      </c>
      <c r="S30" s="46" t="s">
        <v>73</v>
      </c>
      <c r="T30" s="46" t="s">
        <v>73</v>
      </c>
      <c r="U30" s="46" t="s">
        <v>73</v>
      </c>
      <c r="V30" s="46" t="s">
        <v>73</v>
      </c>
      <c r="W30" s="46" t="s">
        <v>73</v>
      </c>
      <c r="X30" s="46" t="s">
        <v>73</v>
      </c>
      <c r="Y30" s="47" t="s">
        <v>73</v>
      </c>
      <c r="Z30" s="34">
        <v>0</v>
      </c>
    </row>
    <row r="31" spans="1:26" x14ac:dyDescent="0.25">
      <c r="A31" s="10" t="s">
        <v>34</v>
      </c>
      <c r="B31" s="6"/>
      <c r="C31" s="12" t="s">
        <v>76</v>
      </c>
      <c r="D31" s="45" t="s">
        <v>77</v>
      </c>
      <c r="E31" s="46" t="s">
        <v>73</v>
      </c>
      <c r="F31" s="46" t="s">
        <v>73</v>
      </c>
      <c r="G31" s="46" t="s">
        <v>73</v>
      </c>
      <c r="H31" s="46" t="s">
        <v>73</v>
      </c>
      <c r="I31" s="46" t="s">
        <v>73</v>
      </c>
      <c r="J31" s="46" t="s">
        <v>73</v>
      </c>
      <c r="K31" s="46" t="s">
        <v>73</v>
      </c>
      <c r="L31" s="46" t="s">
        <v>73</v>
      </c>
      <c r="M31" s="46" t="s">
        <v>73</v>
      </c>
      <c r="N31" s="46"/>
      <c r="O31" s="46"/>
      <c r="P31" s="46"/>
      <c r="Q31" s="46"/>
      <c r="R31" s="46" t="s">
        <v>73</v>
      </c>
      <c r="S31" s="46" t="s">
        <v>73</v>
      </c>
      <c r="T31" s="46" t="s">
        <v>73</v>
      </c>
      <c r="U31" s="46" t="s">
        <v>73</v>
      </c>
      <c r="V31" s="46" t="s">
        <v>73</v>
      </c>
      <c r="W31" s="46" t="s">
        <v>73</v>
      </c>
      <c r="X31" s="46" t="s">
        <v>73</v>
      </c>
      <c r="Y31" s="47" t="s">
        <v>73</v>
      </c>
      <c r="Z31" s="34">
        <v>0</v>
      </c>
    </row>
    <row r="32" spans="1:26" x14ac:dyDescent="0.25">
      <c r="A32" s="10" t="s">
        <v>78</v>
      </c>
      <c r="B32" s="6"/>
      <c r="C32" s="12" t="s">
        <v>79</v>
      </c>
      <c r="D32" s="45" t="s">
        <v>80</v>
      </c>
      <c r="E32" s="46" t="s">
        <v>33</v>
      </c>
      <c r="F32" s="46" t="s">
        <v>33</v>
      </c>
      <c r="G32" s="46" t="s">
        <v>33</v>
      </c>
      <c r="H32" s="46" t="s">
        <v>33</v>
      </c>
      <c r="I32" s="46" t="s">
        <v>33</v>
      </c>
      <c r="J32" s="46" t="s">
        <v>33</v>
      </c>
      <c r="K32" s="46" t="s">
        <v>33</v>
      </c>
      <c r="L32" s="46" t="s">
        <v>33</v>
      </c>
      <c r="M32" s="46" t="s">
        <v>33</v>
      </c>
      <c r="N32" s="46"/>
      <c r="O32" s="46"/>
      <c r="P32" s="46"/>
      <c r="Q32" s="46"/>
      <c r="R32" s="46" t="s">
        <v>33</v>
      </c>
      <c r="S32" s="46" t="s">
        <v>33</v>
      </c>
      <c r="T32" s="46" t="s">
        <v>33</v>
      </c>
      <c r="U32" s="46" t="s">
        <v>33</v>
      </c>
      <c r="V32" s="46" t="s">
        <v>33</v>
      </c>
      <c r="W32" s="46" t="s">
        <v>33</v>
      </c>
      <c r="X32" s="46" t="s">
        <v>33</v>
      </c>
      <c r="Y32" s="47" t="s">
        <v>33</v>
      </c>
      <c r="Z32" s="34">
        <v>10000</v>
      </c>
    </row>
    <row r="33" spans="1:26" x14ac:dyDescent="0.25">
      <c r="A33" s="10" t="s">
        <v>78</v>
      </c>
      <c r="B33" s="6"/>
      <c r="C33" s="11" t="s">
        <v>81</v>
      </c>
      <c r="D33" s="48" t="s">
        <v>82</v>
      </c>
      <c r="E33" s="49" t="s">
        <v>83</v>
      </c>
      <c r="F33" s="49" t="s">
        <v>83</v>
      </c>
      <c r="G33" s="49" t="s">
        <v>83</v>
      </c>
      <c r="H33" s="49" t="s">
        <v>83</v>
      </c>
      <c r="I33" s="49" t="s">
        <v>83</v>
      </c>
      <c r="J33" s="49" t="s">
        <v>83</v>
      </c>
      <c r="K33" s="49" t="s">
        <v>83</v>
      </c>
      <c r="L33" s="49" t="s">
        <v>83</v>
      </c>
      <c r="M33" s="49" t="s">
        <v>83</v>
      </c>
      <c r="N33" s="49"/>
      <c r="O33" s="49"/>
      <c r="P33" s="49"/>
      <c r="Q33" s="49"/>
      <c r="R33" s="49" t="s">
        <v>83</v>
      </c>
      <c r="S33" s="49" t="s">
        <v>83</v>
      </c>
      <c r="T33" s="49" t="s">
        <v>83</v>
      </c>
      <c r="U33" s="49" t="s">
        <v>83</v>
      </c>
      <c r="V33" s="49" t="s">
        <v>83</v>
      </c>
      <c r="W33" s="49" t="s">
        <v>83</v>
      </c>
      <c r="X33" s="49" t="s">
        <v>83</v>
      </c>
      <c r="Y33" s="50" t="s">
        <v>83</v>
      </c>
      <c r="Z33" s="34">
        <v>0</v>
      </c>
    </row>
    <row r="34" spans="1:26" x14ac:dyDescent="0.25">
      <c r="A34" s="10"/>
      <c r="B34" s="6"/>
      <c r="C34" s="13" t="s">
        <v>84</v>
      </c>
      <c r="D34" s="51" t="s">
        <v>85</v>
      </c>
      <c r="E34" s="52" t="s">
        <v>83</v>
      </c>
      <c r="F34" s="52" t="s">
        <v>83</v>
      </c>
      <c r="G34" s="52" t="s">
        <v>83</v>
      </c>
      <c r="H34" s="52" t="s">
        <v>83</v>
      </c>
      <c r="I34" s="52" t="s">
        <v>83</v>
      </c>
      <c r="J34" s="52" t="s">
        <v>83</v>
      </c>
      <c r="K34" s="52" t="s">
        <v>83</v>
      </c>
      <c r="L34" s="52" t="s">
        <v>83</v>
      </c>
      <c r="M34" s="52" t="s">
        <v>83</v>
      </c>
      <c r="N34" s="52"/>
      <c r="O34" s="52"/>
      <c r="P34" s="52"/>
      <c r="Q34" s="52"/>
      <c r="R34" s="52" t="s">
        <v>83</v>
      </c>
      <c r="S34" s="52" t="s">
        <v>83</v>
      </c>
      <c r="T34" s="52" t="s">
        <v>83</v>
      </c>
      <c r="U34" s="52" t="s">
        <v>83</v>
      </c>
      <c r="V34" s="52" t="s">
        <v>83</v>
      </c>
      <c r="W34" s="52" t="s">
        <v>83</v>
      </c>
      <c r="X34" s="52" t="s">
        <v>83</v>
      </c>
      <c r="Y34" s="53" t="s">
        <v>83</v>
      </c>
      <c r="Z34" s="36">
        <v>-6093307.5999999996</v>
      </c>
    </row>
    <row r="35" spans="1:26" x14ac:dyDescent="0.25">
      <c r="A35" s="10" t="s">
        <v>86</v>
      </c>
      <c r="B35" s="28"/>
      <c r="C35" s="11" t="s">
        <v>87</v>
      </c>
      <c r="D35" s="48" t="s">
        <v>88</v>
      </c>
      <c r="E35" s="49" t="s">
        <v>33</v>
      </c>
      <c r="F35" s="49" t="s">
        <v>33</v>
      </c>
      <c r="G35" s="49" t="s">
        <v>33</v>
      </c>
      <c r="H35" s="49" t="s">
        <v>33</v>
      </c>
      <c r="I35" s="49" t="s">
        <v>33</v>
      </c>
      <c r="J35" s="49" t="s">
        <v>33</v>
      </c>
      <c r="K35" s="49" t="s">
        <v>33</v>
      </c>
      <c r="L35" s="49" t="s">
        <v>33</v>
      </c>
      <c r="M35" s="49" t="s">
        <v>33</v>
      </c>
      <c r="N35" s="49"/>
      <c r="O35" s="49"/>
      <c r="P35" s="49"/>
      <c r="Q35" s="49"/>
      <c r="R35" s="49" t="s">
        <v>33</v>
      </c>
      <c r="S35" s="49" t="s">
        <v>33</v>
      </c>
      <c r="T35" s="49" t="s">
        <v>33</v>
      </c>
      <c r="U35" s="49" t="s">
        <v>33</v>
      </c>
      <c r="V35" s="49" t="s">
        <v>33</v>
      </c>
      <c r="W35" s="49" t="s">
        <v>33</v>
      </c>
      <c r="X35" s="49" t="s">
        <v>33</v>
      </c>
      <c r="Y35" s="50" t="s">
        <v>33</v>
      </c>
      <c r="Z35" s="34">
        <v>-6093307.5999999996</v>
      </c>
    </row>
    <row r="36" spans="1:26" x14ac:dyDescent="0.25">
      <c r="A36" s="10" t="s">
        <v>89</v>
      </c>
      <c r="B36" s="6"/>
      <c r="C36" s="11" t="s">
        <v>90</v>
      </c>
      <c r="D36" s="48" t="s">
        <v>91</v>
      </c>
      <c r="E36" s="49" t="s">
        <v>33</v>
      </c>
      <c r="F36" s="49" t="s">
        <v>33</v>
      </c>
      <c r="G36" s="49" t="s">
        <v>33</v>
      </c>
      <c r="H36" s="49" t="s">
        <v>33</v>
      </c>
      <c r="I36" s="49" t="s">
        <v>33</v>
      </c>
      <c r="J36" s="49" t="s">
        <v>33</v>
      </c>
      <c r="K36" s="49" t="s">
        <v>33</v>
      </c>
      <c r="L36" s="49" t="s">
        <v>33</v>
      </c>
      <c r="M36" s="49" t="s">
        <v>33</v>
      </c>
      <c r="N36" s="49"/>
      <c r="O36" s="49"/>
      <c r="P36" s="49"/>
      <c r="Q36" s="49"/>
      <c r="R36" s="49" t="s">
        <v>33</v>
      </c>
      <c r="S36" s="49" t="s">
        <v>33</v>
      </c>
      <c r="T36" s="49" t="s">
        <v>33</v>
      </c>
      <c r="U36" s="49" t="s">
        <v>33</v>
      </c>
      <c r="V36" s="49" t="s">
        <v>33</v>
      </c>
      <c r="W36" s="49" t="s">
        <v>33</v>
      </c>
      <c r="X36" s="49" t="s">
        <v>33</v>
      </c>
      <c r="Y36" s="50" t="s">
        <v>33</v>
      </c>
      <c r="Z36" s="34">
        <v>0</v>
      </c>
    </row>
    <row r="37" spans="1:26" x14ac:dyDescent="0.25">
      <c r="A37" s="10"/>
      <c r="B37" s="6"/>
      <c r="C37" s="5" t="s">
        <v>92</v>
      </c>
      <c r="D37" s="51" t="s">
        <v>93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36">
        <v>19677823.850000001</v>
      </c>
    </row>
    <row r="38" spans="1:26" x14ac:dyDescent="0.25">
      <c r="A38" s="10" t="s">
        <v>94</v>
      </c>
      <c r="B38" s="6"/>
      <c r="C38" s="7" t="s">
        <v>95</v>
      </c>
      <c r="D38" s="48" t="s">
        <v>96</v>
      </c>
      <c r="E38" s="49" t="s">
        <v>33</v>
      </c>
      <c r="F38" s="49" t="s">
        <v>33</v>
      </c>
      <c r="G38" s="49" t="s">
        <v>33</v>
      </c>
      <c r="H38" s="49" t="s">
        <v>33</v>
      </c>
      <c r="I38" s="49" t="s">
        <v>33</v>
      </c>
      <c r="J38" s="49" t="s">
        <v>33</v>
      </c>
      <c r="K38" s="49" t="s">
        <v>33</v>
      </c>
      <c r="L38" s="49" t="s">
        <v>33</v>
      </c>
      <c r="M38" s="49" t="s">
        <v>33</v>
      </c>
      <c r="N38" s="49"/>
      <c r="O38" s="49"/>
      <c r="P38" s="49"/>
      <c r="Q38" s="49"/>
      <c r="R38" s="49" t="s">
        <v>33</v>
      </c>
      <c r="S38" s="49" t="s">
        <v>33</v>
      </c>
      <c r="T38" s="49" t="s">
        <v>33</v>
      </c>
      <c r="U38" s="49" t="s">
        <v>33</v>
      </c>
      <c r="V38" s="49" t="s">
        <v>33</v>
      </c>
      <c r="W38" s="49" t="s">
        <v>33</v>
      </c>
      <c r="X38" s="49" t="s">
        <v>33</v>
      </c>
      <c r="Y38" s="50" t="s">
        <v>33</v>
      </c>
      <c r="Z38" s="34">
        <v>0</v>
      </c>
    </row>
    <row r="39" spans="1:26" x14ac:dyDescent="0.25">
      <c r="A39" s="10" t="s">
        <v>94</v>
      </c>
      <c r="B39" s="28"/>
      <c r="C39" s="7" t="s">
        <v>97</v>
      </c>
      <c r="D39" s="48" t="s">
        <v>98</v>
      </c>
      <c r="E39" s="49" t="s">
        <v>33</v>
      </c>
      <c r="F39" s="49" t="s">
        <v>33</v>
      </c>
      <c r="G39" s="49" t="s">
        <v>33</v>
      </c>
      <c r="H39" s="49" t="s">
        <v>33</v>
      </c>
      <c r="I39" s="49" t="s">
        <v>33</v>
      </c>
      <c r="J39" s="49" t="s">
        <v>33</v>
      </c>
      <c r="K39" s="49" t="s">
        <v>33</v>
      </c>
      <c r="L39" s="49" t="s">
        <v>33</v>
      </c>
      <c r="M39" s="49" t="s">
        <v>33</v>
      </c>
      <c r="N39" s="49"/>
      <c r="O39" s="49"/>
      <c r="P39" s="49"/>
      <c r="Q39" s="49"/>
      <c r="R39" s="49" t="s">
        <v>33</v>
      </c>
      <c r="S39" s="49" t="s">
        <v>33</v>
      </c>
      <c r="T39" s="49" t="s">
        <v>33</v>
      </c>
      <c r="U39" s="49" t="s">
        <v>33</v>
      </c>
      <c r="V39" s="49" t="s">
        <v>33</v>
      </c>
      <c r="W39" s="49" t="s">
        <v>33</v>
      </c>
      <c r="X39" s="49" t="s">
        <v>33</v>
      </c>
      <c r="Y39" s="50" t="s">
        <v>33</v>
      </c>
      <c r="Z39" s="34">
        <v>19674248.850000001</v>
      </c>
    </row>
    <row r="40" spans="1:26" x14ac:dyDescent="0.25">
      <c r="A40" s="10" t="s">
        <v>94</v>
      </c>
      <c r="B40" s="6"/>
      <c r="C40" s="7" t="s">
        <v>99</v>
      </c>
      <c r="D40" s="48" t="s">
        <v>100</v>
      </c>
      <c r="E40" s="49" t="s">
        <v>101</v>
      </c>
      <c r="F40" s="49" t="s">
        <v>101</v>
      </c>
      <c r="G40" s="49" t="s">
        <v>101</v>
      </c>
      <c r="H40" s="49" t="s">
        <v>101</v>
      </c>
      <c r="I40" s="49" t="s">
        <v>101</v>
      </c>
      <c r="J40" s="49" t="s">
        <v>101</v>
      </c>
      <c r="K40" s="49" t="s">
        <v>101</v>
      </c>
      <c r="L40" s="49" t="s">
        <v>101</v>
      </c>
      <c r="M40" s="49" t="s">
        <v>101</v>
      </c>
      <c r="N40" s="49"/>
      <c r="O40" s="49"/>
      <c r="P40" s="49"/>
      <c r="Q40" s="49"/>
      <c r="R40" s="49" t="s">
        <v>101</v>
      </c>
      <c r="S40" s="49" t="s">
        <v>101</v>
      </c>
      <c r="T40" s="49" t="s">
        <v>101</v>
      </c>
      <c r="U40" s="49" t="s">
        <v>101</v>
      </c>
      <c r="V40" s="49" t="s">
        <v>101</v>
      </c>
      <c r="W40" s="49" t="s">
        <v>101</v>
      </c>
      <c r="X40" s="49" t="s">
        <v>101</v>
      </c>
      <c r="Y40" s="50" t="s">
        <v>101</v>
      </c>
      <c r="Z40" s="34">
        <v>3575</v>
      </c>
    </row>
    <row r="41" spans="1:26" x14ac:dyDescent="0.25">
      <c r="A41" s="10" t="s">
        <v>94</v>
      </c>
      <c r="B41" s="6"/>
      <c r="C41" s="7" t="s">
        <v>102</v>
      </c>
      <c r="D41" s="48" t="s">
        <v>103</v>
      </c>
      <c r="E41" s="49" t="s">
        <v>101</v>
      </c>
      <c r="F41" s="49" t="s">
        <v>101</v>
      </c>
      <c r="G41" s="49" t="s">
        <v>101</v>
      </c>
      <c r="H41" s="49" t="s">
        <v>101</v>
      </c>
      <c r="I41" s="49" t="s">
        <v>101</v>
      </c>
      <c r="J41" s="49" t="s">
        <v>101</v>
      </c>
      <c r="K41" s="49" t="s">
        <v>101</v>
      </c>
      <c r="L41" s="49" t="s">
        <v>101</v>
      </c>
      <c r="M41" s="49" t="s">
        <v>101</v>
      </c>
      <c r="N41" s="49"/>
      <c r="O41" s="49"/>
      <c r="P41" s="49"/>
      <c r="Q41" s="49"/>
      <c r="R41" s="49" t="s">
        <v>101</v>
      </c>
      <c r="S41" s="49" t="s">
        <v>101</v>
      </c>
      <c r="T41" s="49" t="s">
        <v>101</v>
      </c>
      <c r="U41" s="49" t="s">
        <v>101</v>
      </c>
      <c r="V41" s="49" t="s">
        <v>101</v>
      </c>
      <c r="W41" s="49" t="s">
        <v>101</v>
      </c>
      <c r="X41" s="49" t="s">
        <v>101</v>
      </c>
      <c r="Y41" s="50" t="s">
        <v>101</v>
      </c>
      <c r="Z41" s="34">
        <v>0</v>
      </c>
    </row>
    <row r="42" spans="1:26" x14ac:dyDescent="0.25">
      <c r="A42" s="10" t="s">
        <v>94</v>
      </c>
      <c r="B42" s="6"/>
      <c r="C42" s="7" t="s">
        <v>104</v>
      </c>
      <c r="D42" s="48" t="s">
        <v>105</v>
      </c>
      <c r="E42" s="49" t="s">
        <v>101</v>
      </c>
      <c r="F42" s="49" t="s">
        <v>101</v>
      </c>
      <c r="G42" s="49" t="s">
        <v>101</v>
      </c>
      <c r="H42" s="49" t="s">
        <v>101</v>
      </c>
      <c r="I42" s="49" t="s">
        <v>101</v>
      </c>
      <c r="J42" s="49" t="s">
        <v>101</v>
      </c>
      <c r="K42" s="49" t="s">
        <v>101</v>
      </c>
      <c r="L42" s="49" t="s">
        <v>101</v>
      </c>
      <c r="M42" s="49" t="s">
        <v>101</v>
      </c>
      <c r="N42" s="49"/>
      <c r="O42" s="49"/>
      <c r="P42" s="49"/>
      <c r="Q42" s="49"/>
      <c r="R42" s="49" t="s">
        <v>101</v>
      </c>
      <c r="S42" s="49" t="s">
        <v>101</v>
      </c>
      <c r="T42" s="49" t="s">
        <v>101</v>
      </c>
      <c r="U42" s="49" t="s">
        <v>101</v>
      </c>
      <c r="V42" s="49" t="s">
        <v>101</v>
      </c>
      <c r="W42" s="49" t="s">
        <v>101</v>
      </c>
      <c r="X42" s="49" t="s">
        <v>101</v>
      </c>
      <c r="Y42" s="50" t="s">
        <v>101</v>
      </c>
      <c r="Z42" s="34">
        <v>0</v>
      </c>
    </row>
    <row r="43" spans="1:26" x14ac:dyDescent="0.25">
      <c r="A43" s="10"/>
      <c r="B43" s="6"/>
      <c r="C43" s="13" t="s">
        <v>106</v>
      </c>
      <c r="D43" s="51" t="s">
        <v>107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  <c r="Z43" s="36">
        <v>83611541.88000001</v>
      </c>
    </row>
    <row r="44" spans="1:26" x14ac:dyDescent="0.25">
      <c r="A44" s="10"/>
      <c r="B44" s="6"/>
      <c r="C44" s="11" t="s">
        <v>108</v>
      </c>
      <c r="D44" s="48" t="s">
        <v>109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0"/>
      <c r="Z44" s="35">
        <v>75553103.810000002</v>
      </c>
    </row>
    <row r="45" spans="1:26" x14ac:dyDescent="0.25">
      <c r="A45" s="10"/>
      <c r="B45" s="6" t="s">
        <v>49</v>
      </c>
      <c r="C45" s="12" t="s">
        <v>110</v>
      </c>
      <c r="D45" s="45" t="s">
        <v>111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7"/>
      <c r="Z45" s="35">
        <v>52230857.810000002</v>
      </c>
    </row>
    <row r="46" spans="1:26" x14ac:dyDescent="0.25">
      <c r="A46" s="10" t="s">
        <v>112</v>
      </c>
      <c r="B46" s="6" t="s">
        <v>49</v>
      </c>
      <c r="C46" s="14" t="s">
        <v>113</v>
      </c>
      <c r="D46" s="54" t="s">
        <v>114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  <c r="Z46" s="34">
        <v>27316871.75</v>
      </c>
    </row>
    <row r="47" spans="1:26" x14ac:dyDescent="0.25">
      <c r="A47" s="10" t="s">
        <v>112</v>
      </c>
      <c r="B47" s="6" t="s">
        <v>49</v>
      </c>
      <c r="C47" s="14" t="s">
        <v>115</v>
      </c>
      <c r="D47" s="54" t="s">
        <v>116</v>
      </c>
      <c r="E47" s="55" t="s">
        <v>117</v>
      </c>
      <c r="F47" s="55" t="s">
        <v>117</v>
      </c>
      <c r="G47" s="55" t="s">
        <v>117</v>
      </c>
      <c r="H47" s="55" t="s">
        <v>117</v>
      </c>
      <c r="I47" s="55" t="s">
        <v>117</v>
      </c>
      <c r="J47" s="55" t="s">
        <v>117</v>
      </c>
      <c r="K47" s="55" t="s">
        <v>117</v>
      </c>
      <c r="L47" s="55" t="s">
        <v>117</v>
      </c>
      <c r="M47" s="55" t="s">
        <v>117</v>
      </c>
      <c r="N47" s="55"/>
      <c r="O47" s="55"/>
      <c r="P47" s="55"/>
      <c r="Q47" s="55"/>
      <c r="R47" s="55" t="s">
        <v>117</v>
      </c>
      <c r="S47" s="55" t="s">
        <v>117</v>
      </c>
      <c r="T47" s="55" t="s">
        <v>117</v>
      </c>
      <c r="U47" s="55" t="s">
        <v>117</v>
      </c>
      <c r="V47" s="55" t="s">
        <v>117</v>
      </c>
      <c r="W47" s="55" t="s">
        <v>117</v>
      </c>
      <c r="X47" s="55" t="s">
        <v>117</v>
      </c>
      <c r="Y47" s="56" t="s">
        <v>117</v>
      </c>
      <c r="Z47" s="34">
        <v>9341973.6799999997</v>
      </c>
    </row>
    <row r="48" spans="1:26" x14ac:dyDescent="0.25">
      <c r="A48" s="10" t="s">
        <v>112</v>
      </c>
      <c r="B48" s="6"/>
      <c r="C48" s="14" t="s">
        <v>118</v>
      </c>
      <c r="D48" s="54" t="s">
        <v>119</v>
      </c>
      <c r="E48" s="55" t="s">
        <v>117</v>
      </c>
      <c r="F48" s="55" t="s">
        <v>117</v>
      </c>
      <c r="G48" s="55" t="s">
        <v>117</v>
      </c>
      <c r="H48" s="55" t="s">
        <v>117</v>
      </c>
      <c r="I48" s="55" t="s">
        <v>117</v>
      </c>
      <c r="J48" s="55" t="s">
        <v>117</v>
      </c>
      <c r="K48" s="55" t="s">
        <v>117</v>
      </c>
      <c r="L48" s="55" t="s">
        <v>117</v>
      </c>
      <c r="M48" s="55" t="s">
        <v>117</v>
      </c>
      <c r="N48" s="55"/>
      <c r="O48" s="55"/>
      <c r="P48" s="55"/>
      <c r="Q48" s="55"/>
      <c r="R48" s="55" t="s">
        <v>117</v>
      </c>
      <c r="S48" s="55" t="s">
        <v>117</v>
      </c>
      <c r="T48" s="55" t="s">
        <v>117</v>
      </c>
      <c r="U48" s="55" t="s">
        <v>117</v>
      </c>
      <c r="V48" s="55" t="s">
        <v>117</v>
      </c>
      <c r="W48" s="55" t="s">
        <v>117</v>
      </c>
      <c r="X48" s="55" t="s">
        <v>117</v>
      </c>
      <c r="Y48" s="56" t="s">
        <v>117</v>
      </c>
      <c r="Z48" s="34">
        <v>0</v>
      </c>
    </row>
    <row r="49" spans="1:26" x14ac:dyDescent="0.25">
      <c r="A49" s="10" t="s">
        <v>120</v>
      </c>
      <c r="B49" s="6" t="s">
        <v>49</v>
      </c>
      <c r="C49" s="14" t="s">
        <v>121</v>
      </c>
      <c r="D49" s="54" t="s">
        <v>122</v>
      </c>
      <c r="E49" s="55" t="s">
        <v>123</v>
      </c>
      <c r="F49" s="55" t="s">
        <v>123</v>
      </c>
      <c r="G49" s="55" t="s">
        <v>123</v>
      </c>
      <c r="H49" s="55" t="s">
        <v>123</v>
      </c>
      <c r="I49" s="55" t="s">
        <v>123</v>
      </c>
      <c r="J49" s="55" t="s">
        <v>123</v>
      </c>
      <c r="K49" s="55" t="s">
        <v>123</v>
      </c>
      <c r="L49" s="55" t="s">
        <v>123</v>
      </c>
      <c r="M49" s="55" t="s">
        <v>123</v>
      </c>
      <c r="N49" s="55"/>
      <c r="O49" s="55"/>
      <c r="P49" s="55"/>
      <c r="Q49" s="55"/>
      <c r="R49" s="55" t="s">
        <v>123</v>
      </c>
      <c r="S49" s="55" t="s">
        <v>123</v>
      </c>
      <c r="T49" s="55" t="s">
        <v>123</v>
      </c>
      <c r="U49" s="55" t="s">
        <v>123</v>
      </c>
      <c r="V49" s="55" t="s">
        <v>123</v>
      </c>
      <c r="W49" s="55" t="s">
        <v>123</v>
      </c>
      <c r="X49" s="55" t="s">
        <v>123</v>
      </c>
      <c r="Y49" s="56" t="s">
        <v>123</v>
      </c>
      <c r="Z49" s="34">
        <v>1624612.38</v>
      </c>
    </row>
    <row r="50" spans="1:26" x14ac:dyDescent="0.25">
      <c r="A50" s="10" t="s">
        <v>112</v>
      </c>
      <c r="B50" s="6" t="s">
        <v>49</v>
      </c>
      <c r="C50" s="14" t="s">
        <v>124</v>
      </c>
      <c r="D50" s="54" t="s">
        <v>125</v>
      </c>
      <c r="E50" s="55" t="s">
        <v>126</v>
      </c>
      <c r="F50" s="55" t="s">
        <v>126</v>
      </c>
      <c r="G50" s="55" t="s">
        <v>126</v>
      </c>
      <c r="H50" s="55" t="s">
        <v>126</v>
      </c>
      <c r="I50" s="55" t="s">
        <v>126</v>
      </c>
      <c r="J50" s="55" t="s">
        <v>126</v>
      </c>
      <c r="K50" s="55" t="s">
        <v>126</v>
      </c>
      <c r="L50" s="55" t="s">
        <v>126</v>
      </c>
      <c r="M50" s="55" t="s">
        <v>126</v>
      </c>
      <c r="N50" s="55"/>
      <c r="O50" s="55"/>
      <c r="P50" s="55"/>
      <c r="Q50" s="55"/>
      <c r="R50" s="55" t="s">
        <v>126</v>
      </c>
      <c r="S50" s="55" t="s">
        <v>126</v>
      </c>
      <c r="T50" s="55" t="s">
        <v>126</v>
      </c>
      <c r="U50" s="55" t="s">
        <v>126</v>
      </c>
      <c r="V50" s="55" t="s">
        <v>126</v>
      </c>
      <c r="W50" s="55" t="s">
        <v>126</v>
      </c>
      <c r="X50" s="55" t="s">
        <v>126</v>
      </c>
      <c r="Y50" s="56" t="s">
        <v>126</v>
      </c>
      <c r="Z50" s="34">
        <v>6712973.4500000002</v>
      </c>
    </row>
    <row r="51" spans="1:26" x14ac:dyDescent="0.25">
      <c r="A51" s="10" t="s">
        <v>112</v>
      </c>
      <c r="B51" s="6" t="s">
        <v>49</v>
      </c>
      <c r="C51" s="14" t="s">
        <v>127</v>
      </c>
      <c r="D51" s="54" t="s">
        <v>128</v>
      </c>
      <c r="E51" s="55" t="s">
        <v>129</v>
      </c>
      <c r="F51" s="55" t="s">
        <v>129</v>
      </c>
      <c r="G51" s="55" t="s">
        <v>129</v>
      </c>
      <c r="H51" s="55" t="s">
        <v>129</v>
      </c>
      <c r="I51" s="55" t="s">
        <v>129</v>
      </c>
      <c r="J51" s="55" t="s">
        <v>129</v>
      </c>
      <c r="K51" s="55" t="s">
        <v>129</v>
      </c>
      <c r="L51" s="55" t="s">
        <v>129</v>
      </c>
      <c r="M51" s="55" t="s">
        <v>129</v>
      </c>
      <c r="N51" s="55"/>
      <c r="O51" s="55"/>
      <c r="P51" s="55"/>
      <c r="Q51" s="55"/>
      <c r="R51" s="55" t="s">
        <v>129</v>
      </c>
      <c r="S51" s="55" t="s">
        <v>129</v>
      </c>
      <c r="T51" s="55" t="s">
        <v>129</v>
      </c>
      <c r="U51" s="55" t="s">
        <v>129</v>
      </c>
      <c r="V51" s="55" t="s">
        <v>129</v>
      </c>
      <c r="W51" s="55" t="s">
        <v>129</v>
      </c>
      <c r="X51" s="55" t="s">
        <v>129</v>
      </c>
      <c r="Y51" s="56" t="s">
        <v>129</v>
      </c>
      <c r="Z51" s="34">
        <v>38778.93</v>
      </c>
    </row>
    <row r="52" spans="1:26" x14ac:dyDescent="0.25">
      <c r="A52" s="10" t="s">
        <v>112</v>
      </c>
      <c r="B52" s="6" t="s">
        <v>49</v>
      </c>
      <c r="C52" s="14" t="s">
        <v>130</v>
      </c>
      <c r="D52" s="54" t="s">
        <v>131</v>
      </c>
      <c r="E52" s="55" t="s">
        <v>132</v>
      </c>
      <c r="F52" s="55" t="s">
        <v>132</v>
      </c>
      <c r="G52" s="55" t="s">
        <v>132</v>
      </c>
      <c r="H52" s="55" t="s">
        <v>132</v>
      </c>
      <c r="I52" s="55" t="s">
        <v>132</v>
      </c>
      <c r="J52" s="55" t="s">
        <v>132</v>
      </c>
      <c r="K52" s="55" t="s">
        <v>132</v>
      </c>
      <c r="L52" s="55" t="s">
        <v>132</v>
      </c>
      <c r="M52" s="55" t="s">
        <v>132</v>
      </c>
      <c r="N52" s="55"/>
      <c r="O52" s="55"/>
      <c r="P52" s="55"/>
      <c r="Q52" s="55"/>
      <c r="R52" s="55" t="s">
        <v>132</v>
      </c>
      <c r="S52" s="55" t="s">
        <v>132</v>
      </c>
      <c r="T52" s="55" t="s">
        <v>132</v>
      </c>
      <c r="U52" s="55" t="s">
        <v>132</v>
      </c>
      <c r="V52" s="55" t="s">
        <v>132</v>
      </c>
      <c r="W52" s="55" t="s">
        <v>132</v>
      </c>
      <c r="X52" s="55" t="s">
        <v>132</v>
      </c>
      <c r="Y52" s="56" t="s">
        <v>132</v>
      </c>
      <c r="Z52" s="34">
        <v>1029705.95</v>
      </c>
    </row>
    <row r="53" spans="1:26" x14ac:dyDescent="0.25">
      <c r="A53" s="10" t="s">
        <v>112</v>
      </c>
      <c r="B53" s="6" t="s">
        <v>49</v>
      </c>
      <c r="C53" s="14" t="s">
        <v>133</v>
      </c>
      <c r="D53" s="54" t="s">
        <v>134</v>
      </c>
      <c r="E53" s="55" t="s">
        <v>135</v>
      </c>
      <c r="F53" s="55" t="s">
        <v>135</v>
      </c>
      <c r="G53" s="55" t="s">
        <v>135</v>
      </c>
      <c r="H53" s="55" t="s">
        <v>135</v>
      </c>
      <c r="I53" s="55" t="s">
        <v>135</v>
      </c>
      <c r="J53" s="55" t="s">
        <v>135</v>
      </c>
      <c r="K53" s="55" t="s">
        <v>135</v>
      </c>
      <c r="L53" s="55" t="s">
        <v>135</v>
      </c>
      <c r="M53" s="55" t="s">
        <v>135</v>
      </c>
      <c r="N53" s="55"/>
      <c r="O53" s="55"/>
      <c r="P53" s="55"/>
      <c r="Q53" s="55"/>
      <c r="R53" s="55" t="s">
        <v>135</v>
      </c>
      <c r="S53" s="55" t="s">
        <v>135</v>
      </c>
      <c r="T53" s="55" t="s">
        <v>135</v>
      </c>
      <c r="U53" s="55" t="s">
        <v>135</v>
      </c>
      <c r="V53" s="55" t="s">
        <v>135</v>
      </c>
      <c r="W53" s="55" t="s">
        <v>135</v>
      </c>
      <c r="X53" s="55" t="s">
        <v>135</v>
      </c>
      <c r="Y53" s="56" t="s">
        <v>135</v>
      </c>
      <c r="Z53" s="34">
        <v>0</v>
      </c>
    </row>
    <row r="54" spans="1:26" x14ac:dyDescent="0.25">
      <c r="A54" s="10" t="s">
        <v>112</v>
      </c>
      <c r="B54" s="6" t="s">
        <v>49</v>
      </c>
      <c r="C54" s="14" t="s">
        <v>136</v>
      </c>
      <c r="D54" s="54" t="s">
        <v>137</v>
      </c>
      <c r="E54" s="55" t="s">
        <v>138</v>
      </c>
      <c r="F54" s="55" t="s">
        <v>138</v>
      </c>
      <c r="G54" s="55" t="s">
        <v>138</v>
      </c>
      <c r="H54" s="55" t="s">
        <v>138</v>
      </c>
      <c r="I54" s="55" t="s">
        <v>138</v>
      </c>
      <c r="J54" s="55" t="s">
        <v>138</v>
      </c>
      <c r="K54" s="55" t="s">
        <v>138</v>
      </c>
      <c r="L54" s="55" t="s">
        <v>138</v>
      </c>
      <c r="M54" s="55" t="s">
        <v>138</v>
      </c>
      <c r="N54" s="55"/>
      <c r="O54" s="55"/>
      <c r="P54" s="55"/>
      <c r="Q54" s="55"/>
      <c r="R54" s="55" t="s">
        <v>138</v>
      </c>
      <c r="S54" s="55" t="s">
        <v>138</v>
      </c>
      <c r="T54" s="55" t="s">
        <v>138</v>
      </c>
      <c r="U54" s="55" t="s">
        <v>138</v>
      </c>
      <c r="V54" s="55" t="s">
        <v>138</v>
      </c>
      <c r="W54" s="55" t="s">
        <v>138</v>
      </c>
      <c r="X54" s="55" t="s">
        <v>138</v>
      </c>
      <c r="Y54" s="56" t="s">
        <v>138</v>
      </c>
      <c r="Z54" s="34">
        <v>98506.98</v>
      </c>
    </row>
    <row r="55" spans="1:26" x14ac:dyDescent="0.25">
      <c r="A55" s="10" t="s">
        <v>112</v>
      </c>
      <c r="B55" s="6"/>
      <c r="C55" s="14" t="s">
        <v>139</v>
      </c>
      <c r="D55" s="54" t="s">
        <v>140</v>
      </c>
      <c r="E55" s="55" t="s">
        <v>138</v>
      </c>
      <c r="F55" s="55" t="s">
        <v>138</v>
      </c>
      <c r="G55" s="55" t="s">
        <v>138</v>
      </c>
      <c r="H55" s="55" t="s">
        <v>138</v>
      </c>
      <c r="I55" s="55" t="s">
        <v>138</v>
      </c>
      <c r="J55" s="55" t="s">
        <v>138</v>
      </c>
      <c r="K55" s="55" t="s">
        <v>138</v>
      </c>
      <c r="L55" s="55" t="s">
        <v>138</v>
      </c>
      <c r="M55" s="55" t="s">
        <v>138</v>
      </c>
      <c r="N55" s="55"/>
      <c r="O55" s="55"/>
      <c r="P55" s="55"/>
      <c r="Q55" s="55"/>
      <c r="R55" s="55" t="s">
        <v>138</v>
      </c>
      <c r="S55" s="55" t="s">
        <v>138</v>
      </c>
      <c r="T55" s="55" t="s">
        <v>138</v>
      </c>
      <c r="U55" s="55" t="s">
        <v>138</v>
      </c>
      <c r="V55" s="55" t="s">
        <v>138</v>
      </c>
      <c r="W55" s="55" t="s">
        <v>138</v>
      </c>
      <c r="X55" s="55" t="s">
        <v>138</v>
      </c>
      <c r="Y55" s="56" t="s">
        <v>138</v>
      </c>
      <c r="Z55" s="34">
        <v>0</v>
      </c>
    </row>
    <row r="56" spans="1:26" x14ac:dyDescent="0.25">
      <c r="A56" s="10" t="s">
        <v>112</v>
      </c>
      <c r="B56" s="6"/>
      <c r="C56" s="14" t="s">
        <v>141</v>
      </c>
      <c r="D56" s="54" t="s">
        <v>142</v>
      </c>
      <c r="E56" s="55" t="s">
        <v>138</v>
      </c>
      <c r="F56" s="55" t="s">
        <v>138</v>
      </c>
      <c r="G56" s="55" t="s">
        <v>138</v>
      </c>
      <c r="H56" s="55" t="s">
        <v>138</v>
      </c>
      <c r="I56" s="55" t="s">
        <v>138</v>
      </c>
      <c r="J56" s="55" t="s">
        <v>138</v>
      </c>
      <c r="K56" s="55" t="s">
        <v>138</v>
      </c>
      <c r="L56" s="55" t="s">
        <v>138</v>
      </c>
      <c r="M56" s="55" t="s">
        <v>138</v>
      </c>
      <c r="N56" s="55"/>
      <c r="O56" s="55"/>
      <c r="P56" s="55"/>
      <c r="Q56" s="55"/>
      <c r="R56" s="55" t="s">
        <v>138</v>
      </c>
      <c r="S56" s="55" t="s">
        <v>138</v>
      </c>
      <c r="T56" s="55" t="s">
        <v>138</v>
      </c>
      <c r="U56" s="55" t="s">
        <v>138</v>
      </c>
      <c r="V56" s="55" t="s">
        <v>138</v>
      </c>
      <c r="W56" s="55" t="s">
        <v>138</v>
      </c>
      <c r="X56" s="55" t="s">
        <v>138</v>
      </c>
      <c r="Y56" s="56" t="s">
        <v>138</v>
      </c>
      <c r="Z56" s="34">
        <v>0</v>
      </c>
    </row>
    <row r="57" spans="1:26" x14ac:dyDescent="0.25">
      <c r="A57" s="10" t="s">
        <v>112</v>
      </c>
      <c r="B57" s="6"/>
      <c r="C57" s="14" t="s">
        <v>143</v>
      </c>
      <c r="D57" s="54" t="s">
        <v>144</v>
      </c>
      <c r="E57" s="55" t="s">
        <v>138</v>
      </c>
      <c r="F57" s="55" t="s">
        <v>138</v>
      </c>
      <c r="G57" s="55" t="s">
        <v>138</v>
      </c>
      <c r="H57" s="55" t="s">
        <v>138</v>
      </c>
      <c r="I57" s="55" t="s">
        <v>138</v>
      </c>
      <c r="J57" s="55" t="s">
        <v>138</v>
      </c>
      <c r="K57" s="55" t="s">
        <v>138</v>
      </c>
      <c r="L57" s="55" t="s">
        <v>138</v>
      </c>
      <c r="M57" s="55" t="s">
        <v>138</v>
      </c>
      <c r="N57" s="55"/>
      <c r="O57" s="55"/>
      <c r="P57" s="55"/>
      <c r="Q57" s="55"/>
      <c r="R57" s="55" t="s">
        <v>138</v>
      </c>
      <c r="S57" s="55" t="s">
        <v>138</v>
      </c>
      <c r="T57" s="55" t="s">
        <v>138</v>
      </c>
      <c r="U57" s="55" t="s">
        <v>138</v>
      </c>
      <c r="V57" s="55" t="s">
        <v>138</v>
      </c>
      <c r="W57" s="55" t="s">
        <v>138</v>
      </c>
      <c r="X57" s="55" t="s">
        <v>138</v>
      </c>
      <c r="Y57" s="56" t="s">
        <v>138</v>
      </c>
      <c r="Z57" s="34">
        <v>0</v>
      </c>
    </row>
    <row r="58" spans="1:26" x14ac:dyDescent="0.25">
      <c r="A58" s="10" t="s">
        <v>112</v>
      </c>
      <c r="B58" s="6"/>
      <c r="C58" s="14" t="s">
        <v>145</v>
      </c>
      <c r="D58" s="54" t="s">
        <v>146</v>
      </c>
      <c r="E58" s="55" t="s">
        <v>138</v>
      </c>
      <c r="F58" s="55" t="s">
        <v>138</v>
      </c>
      <c r="G58" s="55" t="s">
        <v>138</v>
      </c>
      <c r="H58" s="55" t="s">
        <v>138</v>
      </c>
      <c r="I58" s="55" t="s">
        <v>138</v>
      </c>
      <c r="J58" s="55" t="s">
        <v>138</v>
      </c>
      <c r="K58" s="55" t="s">
        <v>138</v>
      </c>
      <c r="L58" s="55" t="s">
        <v>138</v>
      </c>
      <c r="M58" s="55" t="s">
        <v>138</v>
      </c>
      <c r="N58" s="55"/>
      <c r="O58" s="55"/>
      <c r="P58" s="55"/>
      <c r="Q58" s="55"/>
      <c r="R58" s="55" t="s">
        <v>138</v>
      </c>
      <c r="S58" s="55" t="s">
        <v>138</v>
      </c>
      <c r="T58" s="55" t="s">
        <v>138</v>
      </c>
      <c r="U58" s="55" t="s">
        <v>138</v>
      </c>
      <c r="V58" s="55" t="s">
        <v>138</v>
      </c>
      <c r="W58" s="55" t="s">
        <v>138</v>
      </c>
      <c r="X58" s="55" t="s">
        <v>138</v>
      </c>
      <c r="Y58" s="56" t="s">
        <v>138</v>
      </c>
      <c r="Z58" s="34">
        <v>0</v>
      </c>
    </row>
    <row r="59" spans="1:26" x14ac:dyDescent="0.25">
      <c r="A59" s="10" t="s">
        <v>112</v>
      </c>
      <c r="B59" s="6"/>
      <c r="C59" s="14" t="s">
        <v>147</v>
      </c>
      <c r="D59" s="54" t="s">
        <v>148</v>
      </c>
      <c r="E59" s="55" t="s">
        <v>138</v>
      </c>
      <c r="F59" s="55" t="s">
        <v>138</v>
      </c>
      <c r="G59" s="55" t="s">
        <v>138</v>
      </c>
      <c r="H59" s="55" t="s">
        <v>138</v>
      </c>
      <c r="I59" s="55" t="s">
        <v>138</v>
      </c>
      <c r="J59" s="55" t="s">
        <v>138</v>
      </c>
      <c r="K59" s="55" t="s">
        <v>138</v>
      </c>
      <c r="L59" s="55" t="s">
        <v>138</v>
      </c>
      <c r="M59" s="55" t="s">
        <v>138</v>
      </c>
      <c r="N59" s="55"/>
      <c r="O59" s="55"/>
      <c r="P59" s="55"/>
      <c r="Q59" s="55"/>
      <c r="R59" s="55" t="s">
        <v>138</v>
      </c>
      <c r="S59" s="55" t="s">
        <v>138</v>
      </c>
      <c r="T59" s="55" t="s">
        <v>138</v>
      </c>
      <c r="U59" s="55" t="s">
        <v>138</v>
      </c>
      <c r="V59" s="55" t="s">
        <v>138</v>
      </c>
      <c r="W59" s="55" t="s">
        <v>138</v>
      </c>
      <c r="X59" s="55" t="s">
        <v>138</v>
      </c>
      <c r="Y59" s="56" t="s">
        <v>138</v>
      </c>
      <c r="Z59" s="34">
        <v>0</v>
      </c>
    </row>
    <row r="60" spans="1:26" x14ac:dyDescent="0.25">
      <c r="A60" s="10" t="s">
        <v>120</v>
      </c>
      <c r="B60" s="6" t="s">
        <v>49</v>
      </c>
      <c r="C60" s="14" t="s">
        <v>149</v>
      </c>
      <c r="D60" s="54" t="s">
        <v>150</v>
      </c>
      <c r="E60" s="55" t="s">
        <v>151</v>
      </c>
      <c r="F60" s="55" t="s">
        <v>151</v>
      </c>
      <c r="G60" s="55" t="s">
        <v>151</v>
      </c>
      <c r="H60" s="55" t="s">
        <v>151</v>
      </c>
      <c r="I60" s="55" t="s">
        <v>151</v>
      </c>
      <c r="J60" s="55" t="s">
        <v>151</v>
      </c>
      <c r="K60" s="55" t="s">
        <v>151</v>
      </c>
      <c r="L60" s="55" t="s">
        <v>151</v>
      </c>
      <c r="M60" s="55" t="s">
        <v>151</v>
      </c>
      <c r="N60" s="55"/>
      <c r="O60" s="55"/>
      <c r="P60" s="55"/>
      <c r="Q60" s="55"/>
      <c r="R60" s="55" t="s">
        <v>151</v>
      </c>
      <c r="S60" s="55" t="s">
        <v>151</v>
      </c>
      <c r="T60" s="55" t="s">
        <v>151</v>
      </c>
      <c r="U60" s="55" t="s">
        <v>151</v>
      </c>
      <c r="V60" s="55" t="s">
        <v>151</v>
      </c>
      <c r="W60" s="55" t="s">
        <v>151</v>
      </c>
      <c r="X60" s="55" t="s">
        <v>151</v>
      </c>
      <c r="Y60" s="56" t="s">
        <v>151</v>
      </c>
      <c r="Z60" s="34">
        <v>6067434.6900000004</v>
      </c>
    </row>
    <row r="61" spans="1:26" x14ac:dyDescent="0.25">
      <c r="A61" s="10" t="s">
        <v>78</v>
      </c>
      <c r="B61" s="6"/>
      <c r="C61" s="12" t="s">
        <v>152</v>
      </c>
      <c r="D61" s="45" t="s">
        <v>153</v>
      </c>
      <c r="E61" s="46" t="s">
        <v>154</v>
      </c>
      <c r="F61" s="46" t="s">
        <v>154</v>
      </c>
      <c r="G61" s="46" t="s">
        <v>154</v>
      </c>
      <c r="H61" s="46" t="s">
        <v>154</v>
      </c>
      <c r="I61" s="46" t="s">
        <v>154</v>
      </c>
      <c r="J61" s="46" t="s">
        <v>154</v>
      </c>
      <c r="K61" s="46" t="s">
        <v>154</v>
      </c>
      <c r="L61" s="46" t="s">
        <v>154</v>
      </c>
      <c r="M61" s="46" t="s">
        <v>154</v>
      </c>
      <c r="N61" s="46"/>
      <c r="O61" s="46"/>
      <c r="P61" s="46"/>
      <c r="Q61" s="46"/>
      <c r="R61" s="46" t="s">
        <v>154</v>
      </c>
      <c r="S61" s="46" t="s">
        <v>154</v>
      </c>
      <c r="T61" s="46" t="s">
        <v>154</v>
      </c>
      <c r="U61" s="46" t="s">
        <v>154</v>
      </c>
      <c r="V61" s="46" t="s">
        <v>154</v>
      </c>
      <c r="W61" s="46" t="s">
        <v>154</v>
      </c>
      <c r="X61" s="46" t="s">
        <v>154</v>
      </c>
      <c r="Y61" s="47" t="s">
        <v>154</v>
      </c>
      <c r="Z61" s="34">
        <v>410411.92</v>
      </c>
    </row>
    <row r="62" spans="1:26" x14ac:dyDescent="0.25">
      <c r="A62" s="10"/>
      <c r="B62" s="6"/>
      <c r="C62" s="12" t="s">
        <v>155</v>
      </c>
      <c r="D62" s="45" t="s">
        <v>156</v>
      </c>
      <c r="E62" s="46" t="s">
        <v>157</v>
      </c>
      <c r="F62" s="46" t="s">
        <v>157</v>
      </c>
      <c r="G62" s="46" t="s">
        <v>157</v>
      </c>
      <c r="H62" s="46" t="s">
        <v>157</v>
      </c>
      <c r="I62" s="46" t="s">
        <v>157</v>
      </c>
      <c r="J62" s="46" t="s">
        <v>157</v>
      </c>
      <c r="K62" s="46" t="s">
        <v>157</v>
      </c>
      <c r="L62" s="46" t="s">
        <v>157</v>
      </c>
      <c r="M62" s="46" t="s">
        <v>157</v>
      </c>
      <c r="N62" s="46"/>
      <c r="O62" s="46"/>
      <c r="P62" s="46"/>
      <c r="Q62" s="46"/>
      <c r="R62" s="46" t="s">
        <v>157</v>
      </c>
      <c r="S62" s="46" t="s">
        <v>157</v>
      </c>
      <c r="T62" s="46" t="s">
        <v>157</v>
      </c>
      <c r="U62" s="46" t="s">
        <v>157</v>
      </c>
      <c r="V62" s="46" t="s">
        <v>157</v>
      </c>
      <c r="W62" s="46" t="s">
        <v>157</v>
      </c>
      <c r="X62" s="46" t="s">
        <v>157</v>
      </c>
      <c r="Y62" s="47" t="s">
        <v>157</v>
      </c>
      <c r="Z62" s="35">
        <v>22911834.079999998</v>
      </c>
    </row>
    <row r="63" spans="1:26" x14ac:dyDescent="0.25">
      <c r="A63" s="10" t="s">
        <v>158</v>
      </c>
      <c r="B63" s="6" t="s">
        <v>159</v>
      </c>
      <c r="C63" s="14" t="s">
        <v>160</v>
      </c>
      <c r="D63" s="54" t="s">
        <v>161</v>
      </c>
      <c r="E63" s="55" t="s">
        <v>162</v>
      </c>
      <c r="F63" s="55" t="s">
        <v>162</v>
      </c>
      <c r="G63" s="55" t="s">
        <v>162</v>
      </c>
      <c r="H63" s="55" t="s">
        <v>162</v>
      </c>
      <c r="I63" s="55" t="s">
        <v>162</v>
      </c>
      <c r="J63" s="55" t="s">
        <v>162</v>
      </c>
      <c r="K63" s="55" t="s">
        <v>162</v>
      </c>
      <c r="L63" s="55" t="s">
        <v>162</v>
      </c>
      <c r="M63" s="55" t="s">
        <v>162</v>
      </c>
      <c r="N63" s="55"/>
      <c r="O63" s="55"/>
      <c r="P63" s="55"/>
      <c r="Q63" s="55"/>
      <c r="R63" s="55" t="s">
        <v>162</v>
      </c>
      <c r="S63" s="55" t="s">
        <v>162</v>
      </c>
      <c r="T63" s="55" t="s">
        <v>162</v>
      </c>
      <c r="U63" s="55" t="s">
        <v>162</v>
      </c>
      <c r="V63" s="55" t="s">
        <v>162</v>
      </c>
      <c r="W63" s="55" t="s">
        <v>162</v>
      </c>
      <c r="X63" s="55" t="s">
        <v>162</v>
      </c>
      <c r="Y63" s="56" t="s">
        <v>162</v>
      </c>
      <c r="Z63" s="34">
        <v>10684308.619999999</v>
      </c>
    </row>
    <row r="64" spans="1:26" x14ac:dyDescent="0.25">
      <c r="A64" s="10" t="s">
        <v>158</v>
      </c>
      <c r="B64" s="6" t="s">
        <v>159</v>
      </c>
      <c r="C64" s="14" t="s">
        <v>163</v>
      </c>
      <c r="D64" s="54" t="s">
        <v>164</v>
      </c>
      <c r="E64" s="55" t="s">
        <v>165</v>
      </c>
      <c r="F64" s="55" t="s">
        <v>165</v>
      </c>
      <c r="G64" s="55" t="s">
        <v>165</v>
      </c>
      <c r="H64" s="55" t="s">
        <v>165</v>
      </c>
      <c r="I64" s="55" t="s">
        <v>165</v>
      </c>
      <c r="J64" s="55" t="s">
        <v>165</v>
      </c>
      <c r="K64" s="55" t="s">
        <v>165</v>
      </c>
      <c r="L64" s="55" t="s">
        <v>165</v>
      </c>
      <c r="M64" s="55" t="s">
        <v>165</v>
      </c>
      <c r="N64" s="55"/>
      <c r="O64" s="55"/>
      <c r="P64" s="55"/>
      <c r="Q64" s="55"/>
      <c r="R64" s="55" t="s">
        <v>165</v>
      </c>
      <c r="S64" s="55" t="s">
        <v>165</v>
      </c>
      <c r="T64" s="55" t="s">
        <v>165</v>
      </c>
      <c r="U64" s="55" t="s">
        <v>165</v>
      </c>
      <c r="V64" s="55" t="s">
        <v>165</v>
      </c>
      <c r="W64" s="55" t="s">
        <v>165</v>
      </c>
      <c r="X64" s="55" t="s">
        <v>165</v>
      </c>
      <c r="Y64" s="56" t="s">
        <v>165</v>
      </c>
      <c r="Z64" s="34">
        <v>4293880.7</v>
      </c>
    </row>
    <row r="65" spans="1:26" x14ac:dyDescent="0.25">
      <c r="A65" s="10" t="s">
        <v>158</v>
      </c>
      <c r="B65" s="6"/>
      <c r="C65" s="14" t="s">
        <v>166</v>
      </c>
      <c r="D65" s="54" t="s">
        <v>167</v>
      </c>
      <c r="E65" s="55" t="s">
        <v>165</v>
      </c>
      <c r="F65" s="55" t="s">
        <v>165</v>
      </c>
      <c r="G65" s="55" t="s">
        <v>165</v>
      </c>
      <c r="H65" s="55" t="s">
        <v>165</v>
      </c>
      <c r="I65" s="55" t="s">
        <v>165</v>
      </c>
      <c r="J65" s="55" t="s">
        <v>165</v>
      </c>
      <c r="K65" s="55" t="s">
        <v>165</v>
      </c>
      <c r="L65" s="55" t="s">
        <v>165</v>
      </c>
      <c r="M65" s="55" t="s">
        <v>165</v>
      </c>
      <c r="N65" s="55"/>
      <c r="O65" s="55"/>
      <c r="P65" s="55"/>
      <c r="Q65" s="55"/>
      <c r="R65" s="55" t="s">
        <v>165</v>
      </c>
      <c r="S65" s="55" t="s">
        <v>165</v>
      </c>
      <c r="T65" s="55" t="s">
        <v>165</v>
      </c>
      <c r="U65" s="55" t="s">
        <v>165</v>
      </c>
      <c r="V65" s="55" t="s">
        <v>165</v>
      </c>
      <c r="W65" s="55" t="s">
        <v>165</v>
      </c>
      <c r="X65" s="55" t="s">
        <v>165</v>
      </c>
      <c r="Y65" s="56" t="s">
        <v>165</v>
      </c>
      <c r="Z65" s="34">
        <v>0</v>
      </c>
    </row>
    <row r="66" spans="1:26" x14ac:dyDescent="0.25">
      <c r="A66" s="10" t="s">
        <v>168</v>
      </c>
      <c r="B66" s="6" t="s">
        <v>169</v>
      </c>
      <c r="C66" s="14" t="s">
        <v>170</v>
      </c>
      <c r="D66" s="54" t="s">
        <v>171</v>
      </c>
      <c r="E66" s="55" t="s">
        <v>172</v>
      </c>
      <c r="F66" s="55" t="s">
        <v>172</v>
      </c>
      <c r="G66" s="55" t="s">
        <v>172</v>
      </c>
      <c r="H66" s="55" t="s">
        <v>172</v>
      </c>
      <c r="I66" s="55" t="s">
        <v>172</v>
      </c>
      <c r="J66" s="55" t="s">
        <v>172</v>
      </c>
      <c r="K66" s="55" t="s">
        <v>172</v>
      </c>
      <c r="L66" s="55" t="s">
        <v>172</v>
      </c>
      <c r="M66" s="55" t="s">
        <v>172</v>
      </c>
      <c r="N66" s="55"/>
      <c r="O66" s="55"/>
      <c r="P66" s="55"/>
      <c r="Q66" s="55"/>
      <c r="R66" s="55" t="s">
        <v>172</v>
      </c>
      <c r="S66" s="55" t="s">
        <v>172</v>
      </c>
      <c r="T66" s="55" t="s">
        <v>172</v>
      </c>
      <c r="U66" s="55" t="s">
        <v>172</v>
      </c>
      <c r="V66" s="55" t="s">
        <v>172</v>
      </c>
      <c r="W66" s="55" t="s">
        <v>172</v>
      </c>
      <c r="X66" s="55" t="s">
        <v>172</v>
      </c>
      <c r="Y66" s="56" t="s">
        <v>172</v>
      </c>
      <c r="Z66" s="34">
        <v>0</v>
      </c>
    </row>
    <row r="67" spans="1:26" x14ac:dyDescent="0.25">
      <c r="A67" s="10" t="s">
        <v>158</v>
      </c>
      <c r="B67" s="6" t="s">
        <v>159</v>
      </c>
      <c r="C67" s="14" t="s">
        <v>173</v>
      </c>
      <c r="D67" s="54" t="s">
        <v>174</v>
      </c>
      <c r="E67" s="55" t="s">
        <v>175</v>
      </c>
      <c r="F67" s="55" t="s">
        <v>175</v>
      </c>
      <c r="G67" s="55" t="s">
        <v>175</v>
      </c>
      <c r="H67" s="55" t="s">
        <v>175</v>
      </c>
      <c r="I67" s="55" t="s">
        <v>175</v>
      </c>
      <c r="J67" s="55" t="s">
        <v>175</v>
      </c>
      <c r="K67" s="55" t="s">
        <v>175</v>
      </c>
      <c r="L67" s="55" t="s">
        <v>175</v>
      </c>
      <c r="M67" s="55" t="s">
        <v>175</v>
      </c>
      <c r="N67" s="55"/>
      <c r="O67" s="55"/>
      <c r="P67" s="55"/>
      <c r="Q67" s="55"/>
      <c r="R67" s="55" t="s">
        <v>175</v>
      </c>
      <c r="S67" s="55" t="s">
        <v>175</v>
      </c>
      <c r="T67" s="55" t="s">
        <v>175</v>
      </c>
      <c r="U67" s="55" t="s">
        <v>175</v>
      </c>
      <c r="V67" s="55" t="s">
        <v>175</v>
      </c>
      <c r="W67" s="55" t="s">
        <v>175</v>
      </c>
      <c r="X67" s="55" t="s">
        <v>175</v>
      </c>
      <c r="Y67" s="56" t="s">
        <v>175</v>
      </c>
      <c r="Z67" s="34">
        <v>2206590.48</v>
      </c>
    </row>
    <row r="68" spans="1:26" x14ac:dyDescent="0.25">
      <c r="A68" s="10" t="s">
        <v>158</v>
      </c>
      <c r="B68" s="6" t="s">
        <v>159</v>
      </c>
      <c r="C68" s="14" t="s">
        <v>176</v>
      </c>
      <c r="D68" s="54" t="s">
        <v>177</v>
      </c>
      <c r="E68" s="55" t="s">
        <v>178</v>
      </c>
      <c r="F68" s="55" t="s">
        <v>178</v>
      </c>
      <c r="G68" s="55" t="s">
        <v>178</v>
      </c>
      <c r="H68" s="55" t="s">
        <v>178</v>
      </c>
      <c r="I68" s="55" t="s">
        <v>178</v>
      </c>
      <c r="J68" s="55" t="s">
        <v>178</v>
      </c>
      <c r="K68" s="55" t="s">
        <v>178</v>
      </c>
      <c r="L68" s="55" t="s">
        <v>178</v>
      </c>
      <c r="M68" s="55" t="s">
        <v>178</v>
      </c>
      <c r="N68" s="55"/>
      <c r="O68" s="55"/>
      <c r="P68" s="55"/>
      <c r="Q68" s="55"/>
      <c r="R68" s="55" t="s">
        <v>178</v>
      </c>
      <c r="S68" s="55" t="s">
        <v>178</v>
      </c>
      <c r="T68" s="55" t="s">
        <v>178</v>
      </c>
      <c r="U68" s="55" t="s">
        <v>178</v>
      </c>
      <c r="V68" s="55" t="s">
        <v>178</v>
      </c>
      <c r="W68" s="55" t="s">
        <v>178</v>
      </c>
      <c r="X68" s="55" t="s">
        <v>178</v>
      </c>
      <c r="Y68" s="56" t="s">
        <v>178</v>
      </c>
      <c r="Z68" s="34">
        <v>69110.2</v>
      </c>
    </row>
    <row r="69" spans="1:26" x14ac:dyDescent="0.25">
      <c r="A69" s="10" t="s">
        <v>158</v>
      </c>
      <c r="B69" s="6" t="s">
        <v>159</v>
      </c>
      <c r="C69" s="14" t="s">
        <v>179</v>
      </c>
      <c r="D69" s="54" t="s">
        <v>180</v>
      </c>
      <c r="E69" s="55" t="s">
        <v>181</v>
      </c>
      <c r="F69" s="55" t="s">
        <v>181</v>
      </c>
      <c r="G69" s="55" t="s">
        <v>181</v>
      </c>
      <c r="H69" s="55" t="s">
        <v>181</v>
      </c>
      <c r="I69" s="55" t="s">
        <v>181</v>
      </c>
      <c r="J69" s="55" t="s">
        <v>181</v>
      </c>
      <c r="K69" s="55" t="s">
        <v>181</v>
      </c>
      <c r="L69" s="55" t="s">
        <v>181</v>
      </c>
      <c r="M69" s="55" t="s">
        <v>181</v>
      </c>
      <c r="N69" s="55"/>
      <c r="O69" s="55"/>
      <c r="P69" s="55"/>
      <c r="Q69" s="55"/>
      <c r="R69" s="55" t="s">
        <v>181</v>
      </c>
      <c r="S69" s="55" t="s">
        <v>181</v>
      </c>
      <c r="T69" s="55" t="s">
        <v>181</v>
      </c>
      <c r="U69" s="55" t="s">
        <v>181</v>
      </c>
      <c r="V69" s="55" t="s">
        <v>181</v>
      </c>
      <c r="W69" s="55" t="s">
        <v>181</v>
      </c>
      <c r="X69" s="55" t="s">
        <v>181</v>
      </c>
      <c r="Y69" s="56" t="s">
        <v>181</v>
      </c>
      <c r="Z69" s="34">
        <v>1777623.4</v>
      </c>
    </row>
    <row r="70" spans="1:26" x14ac:dyDescent="0.25">
      <c r="A70" s="10" t="s">
        <v>158</v>
      </c>
      <c r="B70" s="6" t="s">
        <v>159</v>
      </c>
      <c r="C70" s="14" t="s">
        <v>182</v>
      </c>
      <c r="D70" s="54" t="s">
        <v>183</v>
      </c>
      <c r="E70" s="55" t="s">
        <v>184</v>
      </c>
      <c r="F70" s="55" t="s">
        <v>184</v>
      </c>
      <c r="G70" s="55" t="s">
        <v>184</v>
      </c>
      <c r="H70" s="55" t="s">
        <v>184</v>
      </c>
      <c r="I70" s="55" t="s">
        <v>184</v>
      </c>
      <c r="J70" s="55" t="s">
        <v>184</v>
      </c>
      <c r="K70" s="55" t="s">
        <v>184</v>
      </c>
      <c r="L70" s="55" t="s">
        <v>184</v>
      </c>
      <c r="M70" s="55" t="s">
        <v>184</v>
      </c>
      <c r="N70" s="55"/>
      <c r="O70" s="55"/>
      <c r="P70" s="55"/>
      <c r="Q70" s="55"/>
      <c r="R70" s="55" t="s">
        <v>184</v>
      </c>
      <c r="S70" s="55" t="s">
        <v>184</v>
      </c>
      <c r="T70" s="55" t="s">
        <v>184</v>
      </c>
      <c r="U70" s="55" t="s">
        <v>184</v>
      </c>
      <c r="V70" s="55" t="s">
        <v>184</v>
      </c>
      <c r="W70" s="55" t="s">
        <v>184</v>
      </c>
      <c r="X70" s="55" t="s">
        <v>184</v>
      </c>
      <c r="Y70" s="56" t="s">
        <v>184</v>
      </c>
      <c r="Z70" s="34">
        <v>0</v>
      </c>
    </row>
    <row r="71" spans="1:26" x14ac:dyDescent="0.25">
      <c r="A71" s="10" t="s">
        <v>158</v>
      </c>
      <c r="B71" s="6" t="s">
        <v>159</v>
      </c>
      <c r="C71" s="14" t="s">
        <v>185</v>
      </c>
      <c r="D71" s="54" t="s">
        <v>186</v>
      </c>
      <c r="E71" s="55" t="s">
        <v>187</v>
      </c>
      <c r="F71" s="55" t="s">
        <v>187</v>
      </c>
      <c r="G71" s="55" t="s">
        <v>187</v>
      </c>
      <c r="H71" s="55" t="s">
        <v>187</v>
      </c>
      <c r="I71" s="55" t="s">
        <v>187</v>
      </c>
      <c r="J71" s="55" t="s">
        <v>187</v>
      </c>
      <c r="K71" s="55" t="s">
        <v>187</v>
      </c>
      <c r="L71" s="55" t="s">
        <v>187</v>
      </c>
      <c r="M71" s="55" t="s">
        <v>187</v>
      </c>
      <c r="N71" s="55"/>
      <c r="O71" s="55"/>
      <c r="P71" s="55"/>
      <c r="Q71" s="55"/>
      <c r="R71" s="55" t="s">
        <v>187</v>
      </c>
      <c r="S71" s="55" t="s">
        <v>187</v>
      </c>
      <c r="T71" s="55" t="s">
        <v>187</v>
      </c>
      <c r="U71" s="55" t="s">
        <v>187</v>
      </c>
      <c r="V71" s="55" t="s">
        <v>187</v>
      </c>
      <c r="W71" s="55" t="s">
        <v>187</v>
      </c>
      <c r="X71" s="55" t="s">
        <v>187</v>
      </c>
      <c r="Y71" s="56" t="s">
        <v>187</v>
      </c>
      <c r="Z71" s="34">
        <v>495042.49</v>
      </c>
    </row>
    <row r="72" spans="1:26" x14ac:dyDescent="0.25">
      <c r="A72" s="10" t="s">
        <v>168</v>
      </c>
      <c r="B72" s="6" t="s">
        <v>159</v>
      </c>
      <c r="C72" s="14" t="s">
        <v>188</v>
      </c>
      <c r="D72" s="54" t="s">
        <v>189</v>
      </c>
      <c r="E72" s="55" t="s">
        <v>190</v>
      </c>
      <c r="F72" s="55" t="s">
        <v>190</v>
      </c>
      <c r="G72" s="55" t="s">
        <v>190</v>
      </c>
      <c r="H72" s="55" t="s">
        <v>190</v>
      </c>
      <c r="I72" s="55" t="s">
        <v>190</v>
      </c>
      <c r="J72" s="55" t="s">
        <v>190</v>
      </c>
      <c r="K72" s="55" t="s">
        <v>190</v>
      </c>
      <c r="L72" s="55" t="s">
        <v>190</v>
      </c>
      <c r="M72" s="55" t="s">
        <v>190</v>
      </c>
      <c r="N72" s="55"/>
      <c r="O72" s="55"/>
      <c r="P72" s="55"/>
      <c r="Q72" s="55"/>
      <c r="R72" s="55" t="s">
        <v>190</v>
      </c>
      <c r="S72" s="55" t="s">
        <v>190</v>
      </c>
      <c r="T72" s="55" t="s">
        <v>190</v>
      </c>
      <c r="U72" s="55" t="s">
        <v>190</v>
      </c>
      <c r="V72" s="55" t="s">
        <v>190</v>
      </c>
      <c r="W72" s="55" t="s">
        <v>190</v>
      </c>
      <c r="X72" s="55" t="s">
        <v>190</v>
      </c>
      <c r="Y72" s="56" t="s">
        <v>190</v>
      </c>
      <c r="Z72" s="34">
        <v>0</v>
      </c>
    </row>
    <row r="73" spans="1:26" x14ac:dyDescent="0.25">
      <c r="A73" s="10" t="s">
        <v>168</v>
      </c>
      <c r="B73" s="6"/>
      <c r="C73" s="14" t="s">
        <v>191</v>
      </c>
      <c r="D73" s="54" t="s">
        <v>192</v>
      </c>
      <c r="E73" s="55" t="s">
        <v>190</v>
      </c>
      <c r="F73" s="55" t="s">
        <v>190</v>
      </c>
      <c r="G73" s="55" t="s">
        <v>190</v>
      </c>
      <c r="H73" s="55" t="s">
        <v>190</v>
      </c>
      <c r="I73" s="55" t="s">
        <v>190</v>
      </c>
      <c r="J73" s="55" t="s">
        <v>190</v>
      </c>
      <c r="K73" s="55" t="s">
        <v>190</v>
      </c>
      <c r="L73" s="55" t="s">
        <v>190</v>
      </c>
      <c r="M73" s="55" t="s">
        <v>190</v>
      </c>
      <c r="N73" s="55"/>
      <c r="O73" s="55"/>
      <c r="P73" s="55"/>
      <c r="Q73" s="55"/>
      <c r="R73" s="55" t="s">
        <v>190</v>
      </c>
      <c r="S73" s="55" t="s">
        <v>190</v>
      </c>
      <c r="T73" s="55" t="s">
        <v>190</v>
      </c>
      <c r="U73" s="55" t="s">
        <v>190</v>
      </c>
      <c r="V73" s="55" t="s">
        <v>190</v>
      </c>
      <c r="W73" s="55" t="s">
        <v>190</v>
      </c>
      <c r="X73" s="55" t="s">
        <v>190</v>
      </c>
      <c r="Y73" s="56" t="s">
        <v>190</v>
      </c>
      <c r="Z73" s="34">
        <v>0</v>
      </c>
    </row>
    <row r="74" spans="1:26" x14ac:dyDescent="0.25">
      <c r="A74" s="10" t="s">
        <v>158</v>
      </c>
      <c r="B74" s="6" t="s">
        <v>159</v>
      </c>
      <c r="C74" s="14" t="s">
        <v>193</v>
      </c>
      <c r="D74" s="54" t="s">
        <v>194</v>
      </c>
      <c r="E74" s="55" t="s">
        <v>187</v>
      </c>
      <c r="F74" s="55" t="s">
        <v>187</v>
      </c>
      <c r="G74" s="55" t="s">
        <v>187</v>
      </c>
      <c r="H74" s="55" t="s">
        <v>187</v>
      </c>
      <c r="I74" s="55" t="s">
        <v>187</v>
      </c>
      <c r="J74" s="55" t="s">
        <v>187</v>
      </c>
      <c r="K74" s="55" t="s">
        <v>187</v>
      </c>
      <c r="L74" s="55" t="s">
        <v>187</v>
      </c>
      <c r="M74" s="55" t="s">
        <v>187</v>
      </c>
      <c r="N74" s="55"/>
      <c r="O74" s="55"/>
      <c r="P74" s="55"/>
      <c r="Q74" s="55"/>
      <c r="R74" s="55" t="s">
        <v>187</v>
      </c>
      <c r="S74" s="55" t="s">
        <v>187</v>
      </c>
      <c r="T74" s="55" t="s">
        <v>187</v>
      </c>
      <c r="U74" s="55" t="s">
        <v>187</v>
      </c>
      <c r="V74" s="55" t="s">
        <v>187</v>
      </c>
      <c r="W74" s="55" t="s">
        <v>187</v>
      </c>
      <c r="X74" s="55" t="s">
        <v>187</v>
      </c>
      <c r="Y74" s="56" t="s">
        <v>187</v>
      </c>
      <c r="Z74" s="34">
        <v>59112.43</v>
      </c>
    </row>
    <row r="75" spans="1:26" x14ac:dyDescent="0.25">
      <c r="A75" s="10" t="s">
        <v>158</v>
      </c>
      <c r="B75" s="6" t="s">
        <v>159</v>
      </c>
      <c r="C75" s="14" t="s">
        <v>195</v>
      </c>
      <c r="D75" s="54" t="s">
        <v>196</v>
      </c>
      <c r="E75" s="55" t="s">
        <v>197</v>
      </c>
      <c r="F75" s="55" t="s">
        <v>197</v>
      </c>
      <c r="G75" s="55" t="s">
        <v>197</v>
      </c>
      <c r="H75" s="55" t="s">
        <v>197</v>
      </c>
      <c r="I75" s="55" t="s">
        <v>197</v>
      </c>
      <c r="J75" s="55" t="s">
        <v>197</v>
      </c>
      <c r="K75" s="55" t="s">
        <v>197</v>
      </c>
      <c r="L75" s="55" t="s">
        <v>197</v>
      </c>
      <c r="M75" s="55" t="s">
        <v>197</v>
      </c>
      <c r="N75" s="55"/>
      <c r="O75" s="55"/>
      <c r="P75" s="55"/>
      <c r="Q75" s="55"/>
      <c r="R75" s="55" t="s">
        <v>197</v>
      </c>
      <c r="S75" s="55" t="s">
        <v>197</v>
      </c>
      <c r="T75" s="55" t="s">
        <v>197</v>
      </c>
      <c r="U75" s="55" t="s">
        <v>197</v>
      </c>
      <c r="V75" s="55" t="s">
        <v>197</v>
      </c>
      <c r="W75" s="55" t="s">
        <v>197</v>
      </c>
      <c r="X75" s="55" t="s">
        <v>197</v>
      </c>
      <c r="Y75" s="56" t="s">
        <v>197</v>
      </c>
      <c r="Z75" s="34">
        <v>0</v>
      </c>
    </row>
    <row r="76" spans="1:26" x14ac:dyDescent="0.25">
      <c r="A76" s="10" t="s">
        <v>158</v>
      </c>
      <c r="B76" s="6" t="s">
        <v>159</v>
      </c>
      <c r="C76" s="14" t="s">
        <v>198</v>
      </c>
      <c r="D76" s="54" t="s">
        <v>199</v>
      </c>
      <c r="E76" s="55" t="s">
        <v>197</v>
      </c>
      <c r="F76" s="55" t="s">
        <v>197</v>
      </c>
      <c r="G76" s="55" t="s">
        <v>197</v>
      </c>
      <c r="H76" s="55" t="s">
        <v>197</v>
      </c>
      <c r="I76" s="55" t="s">
        <v>197</v>
      </c>
      <c r="J76" s="55" t="s">
        <v>197</v>
      </c>
      <c r="K76" s="55" t="s">
        <v>197</v>
      </c>
      <c r="L76" s="55" t="s">
        <v>197</v>
      </c>
      <c r="M76" s="55" t="s">
        <v>197</v>
      </c>
      <c r="N76" s="55"/>
      <c r="O76" s="55"/>
      <c r="P76" s="55"/>
      <c r="Q76" s="55"/>
      <c r="R76" s="55" t="s">
        <v>197</v>
      </c>
      <c r="S76" s="55" t="s">
        <v>197</v>
      </c>
      <c r="T76" s="55" t="s">
        <v>197</v>
      </c>
      <c r="U76" s="55" t="s">
        <v>197</v>
      </c>
      <c r="V76" s="55" t="s">
        <v>197</v>
      </c>
      <c r="W76" s="55" t="s">
        <v>197</v>
      </c>
      <c r="X76" s="55" t="s">
        <v>197</v>
      </c>
      <c r="Y76" s="56" t="s">
        <v>197</v>
      </c>
      <c r="Z76" s="34">
        <v>0</v>
      </c>
    </row>
    <row r="77" spans="1:26" x14ac:dyDescent="0.25">
      <c r="A77" s="10"/>
      <c r="B77" s="6" t="s">
        <v>169</v>
      </c>
      <c r="C77" s="14" t="s">
        <v>200</v>
      </c>
      <c r="D77" s="54" t="s">
        <v>201</v>
      </c>
      <c r="E77" s="55" t="s">
        <v>197</v>
      </c>
      <c r="F77" s="55" t="s">
        <v>197</v>
      </c>
      <c r="G77" s="55" t="s">
        <v>197</v>
      </c>
      <c r="H77" s="55" t="s">
        <v>197</v>
      </c>
      <c r="I77" s="55" t="s">
        <v>197</v>
      </c>
      <c r="J77" s="55" t="s">
        <v>197</v>
      </c>
      <c r="K77" s="55" t="s">
        <v>197</v>
      </c>
      <c r="L77" s="55" t="s">
        <v>197</v>
      </c>
      <c r="M77" s="55" t="s">
        <v>197</v>
      </c>
      <c r="N77" s="55"/>
      <c r="O77" s="55"/>
      <c r="P77" s="55"/>
      <c r="Q77" s="55"/>
      <c r="R77" s="55" t="s">
        <v>197</v>
      </c>
      <c r="S77" s="55" t="s">
        <v>197</v>
      </c>
      <c r="T77" s="55" t="s">
        <v>197</v>
      </c>
      <c r="U77" s="55" t="s">
        <v>197</v>
      </c>
      <c r="V77" s="55" t="s">
        <v>197</v>
      </c>
      <c r="W77" s="55" t="s">
        <v>197</v>
      </c>
      <c r="X77" s="55" t="s">
        <v>197</v>
      </c>
      <c r="Y77" s="56" t="s">
        <v>197</v>
      </c>
      <c r="Z77" s="33">
        <v>0</v>
      </c>
    </row>
    <row r="78" spans="1:26" x14ac:dyDescent="0.25">
      <c r="A78" s="10" t="s">
        <v>168</v>
      </c>
      <c r="B78" s="6" t="s">
        <v>169</v>
      </c>
      <c r="C78" s="12" t="s">
        <v>202</v>
      </c>
      <c r="D78" s="45" t="s">
        <v>203</v>
      </c>
      <c r="E78" s="46" t="s">
        <v>204</v>
      </c>
      <c r="F78" s="46" t="s">
        <v>204</v>
      </c>
      <c r="G78" s="46" t="s">
        <v>204</v>
      </c>
      <c r="H78" s="46" t="s">
        <v>204</v>
      </c>
      <c r="I78" s="46" t="s">
        <v>204</v>
      </c>
      <c r="J78" s="46" t="s">
        <v>204</v>
      </c>
      <c r="K78" s="46" t="s">
        <v>204</v>
      </c>
      <c r="L78" s="46" t="s">
        <v>204</v>
      </c>
      <c r="M78" s="46" t="s">
        <v>204</v>
      </c>
      <c r="N78" s="46"/>
      <c r="O78" s="46"/>
      <c r="P78" s="46"/>
      <c r="Q78" s="46"/>
      <c r="R78" s="46" t="s">
        <v>204</v>
      </c>
      <c r="S78" s="46" t="s">
        <v>204</v>
      </c>
      <c r="T78" s="46" t="s">
        <v>204</v>
      </c>
      <c r="U78" s="46" t="s">
        <v>204</v>
      </c>
      <c r="V78" s="46" t="s">
        <v>204</v>
      </c>
      <c r="W78" s="46" t="s">
        <v>204</v>
      </c>
      <c r="X78" s="46" t="s">
        <v>204</v>
      </c>
      <c r="Y78" s="47" t="s">
        <v>204</v>
      </c>
      <c r="Z78" s="34">
        <v>0</v>
      </c>
    </row>
    <row r="79" spans="1:26" x14ac:dyDescent="0.25">
      <c r="A79" s="10" t="s">
        <v>168</v>
      </c>
      <c r="B79" s="6" t="s">
        <v>169</v>
      </c>
      <c r="C79" s="12" t="s">
        <v>205</v>
      </c>
      <c r="D79" s="45" t="s">
        <v>206</v>
      </c>
      <c r="E79" s="46" t="s">
        <v>207</v>
      </c>
      <c r="F79" s="46" t="s">
        <v>207</v>
      </c>
      <c r="G79" s="46" t="s">
        <v>207</v>
      </c>
      <c r="H79" s="46" t="s">
        <v>207</v>
      </c>
      <c r="I79" s="46" t="s">
        <v>207</v>
      </c>
      <c r="J79" s="46" t="s">
        <v>207</v>
      </c>
      <c r="K79" s="46" t="s">
        <v>207</v>
      </c>
      <c r="L79" s="46" t="s">
        <v>207</v>
      </c>
      <c r="M79" s="46" t="s">
        <v>207</v>
      </c>
      <c r="N79" s="46"/>
      <c r="O79" s="46"/>
      <c r="P79" s="46"/>
      <c r="Q79" s="46"/>
      <c r="R79" s="46" t="s">
        <v>207</v>
      </c>
      <c r="S79" s="46" t="s">
        <v>207</v>
      </c>
      <c r="T79" s="46" t="s">
        <v>207</v>
      </c>
      <c r="U79" s="46" t="s">
        <v>207</v>
      </c>
      <c r="V79" s="46" t="s">
        <v>207</v>
      </c>
      <c r="W79" s="46" t="s">
        <v>207</v>
      </c>
      <c r="X79" s="46" t="s">
        <v>207</v>
      </c>
      <c r="Y79" s="47" t="s">
        <v>207</v>
      </c>
      <c r="Z79" s="34">
        <v>0</v>
      </c>
    </row>
    <row r="80" spans="1:26" x14ac:dyDescent="0.25">
      <c r="A80" s="10" t="s">
        <v>168</v>
      </c>
      <c r="B80" s="6"/>
      <c r="C80" s="14" t="s">
        <v>208</v>
      </c>
      <c r="D80" s="54" t="s">
        <v>209</v>
      </c>
      <c r="E80" s="55" t="s">
        <v>210</v>
      </c>
      <c r="F80" s="55" t="s">
        <v>210</v>
      </c>
      <c r="G80" s="55" t="s">
        <v>210</v>
      </c>
      <c r="H80" s="55" t="s">
        <v>210</v>
      </c>
      <c r="I80" s="55" t="s">
        <v>210</v>
      </c>
      <c r="J80" s="55" t="s">
        <v>210</v>
      </c>
      <c r="K80" s="55" t="s">
        <v>210</v>
      </c>
      <c r="L80" s="55" t="s">
        <v>210</v>
      </c>
      <c r="M80" s="55" t="s">
        <v>210</v>
      </c>
      <c r="N80" s="55"/>
      <c r="O80" s="55"/>
      <c r="P80" s="55"/>
      <c r="Q80" s="55"/>
      <c r="R80" s="55" t="s">
        <v>210</v>
      </c>
      <c r="S80" s="55" t="s">
        <v>210</v>
      </c>
      <c r="T80" s="55" t="s">
        <v>210</v>
      </c>
      <c r="U80" s="55" t="s">
        <v>210</v>
      </c>
      <c r="V80" s="55" t="s">
        <v>210</v>
      </c>
      <c r="W80" s="55" t="s">
        <v>210</v>
      </c>
      <c r="X80" s="55" t="s">
        <v>210</v>
      </c>
      <c r="Y80" s="56" t="s">
        <v>210</v>
      </c>
      <c r="Z80" s="34">
        <v>3326165.76</v>
      </c>
    </row>
    <row r="81" spans="1:26" x14ac:dyDescent="0.25">
      <c r="A81" s="10" t="s">
        <v>168</v>
      </c>
      <c r="B81" s="6"/>
      <c r="C81" s="14" t="s">
        <v>211</v>
      </c>
      <c r="D81" s="54" t="s">
        <v>212</v>
      </c>
      <c r="E81" s="55" t="s">
        <v>210</v>
      </c>
      <c r="F81" s="55" t="s">
        <v>210</v>
      </c>
      <c r="G81" s="55" t="s">
        <v>210</v>
      </c>
      <c r="H81" s="55" t="s">
        <v>210</v>
      </c>
      <c r="I81" s="55" t="s">
        <v>210</v>
      </c>
      <c r="J81" s="55" t="s">
        <v>210</v>
      </c>
      <c r="K81" s="55" t="s">
        <v>210</v>
      </c>
      <c r="L81" s="55" t="s">
        <v>210</v>
      </c>
      <c r="M81" s="55" t="s">
        <v>210</v>
      </c>
      <c r="N81" s="55"/>
      <c r="O81" s="55"/>
      <c r="P81" s="55"/>
      <c r="Q81" s="55"/>
      <c r="R81" s="55" t="s">
        <v>210</v>
      </c>
      <c r="S81" s="55" t="s">
        <v>210</v>
      </c>
      <c r="T81" s="55" t="s">
        <v>210</v>
      </c>
      <c r="U81" s="55" t="s">
        <v>210</v>
      </c>
      <c r="V81" s="55" t="s">
        <v>210</v>
      </c>
      <c r="W81" s="55" t="s">
        <v>210</v>
      </c>
      <c r="X81" s="55" t="s">
        <v>210</v>
      </c>
      <c r="Y81" s="56" t="s">
        <v>210</v>
      </c>
      <c r="Z81" s="34">
        <v>0</v>
      </c>
    </row>
    <row r="82" spans="1:26" x14ac:dyDescent="0.25">
      <c r="A82" s="10" t="s">
        <v>168</v>
      </c>
      <c r="B82" s="6"/>
      <c r="C82" s="14" t="s">
        <v>213</v>
      </c>
      <c r="D82" s="54" t="s">
        <v>214</v>
      </c>
      <c r="E82" s="55" t="s">
        <v>210</v>
      </c>
      <c r="F82" s="55" t="s">
        <v>210</v>
      </c>
      <c r="G82" s="55" t="s">
        <v>210</v>
      </c>
      <c r="H82" s="55" t="s">
        <v>210</v>
      </c>
      <c r="I82" s="55" t="s">
        <v>210</v>
      </c>
      <c r="J82" s="55" t="s">
        <v>210</v>
      </c>
      <c r="K82" s="55" t="s">
        <v>210</v>
      </c>
      <c r="L82" s="55" t="s">
        <v>210</v>
      </c>
      <c r="M82" s="55" t="s">
        <v>210</v>
      </c>
      <c r="N82" s="55"/>
      <c r="O82" s="55"/>
      <c r="P82" s="55"/>
      <c r="Q82" s="55"/>
      <c r="R82" s="55" t="s">
        <v>210</v>
      </c>
      <c r="S82" s="55" t="s">
        <v>210</v>
      </c>
      <c r="T82" s="55" t="s">
        <v>210</v>
      </c>
      <c r="U82" s="55" t="s">
        <v>210</v>
      </c>
      <c r="V82" s="55" t="s">
        <v>210</v>
      </c>
      <c r="W82" s="55" t="s">
        <v>210</v>
      </c>
      <c r="X82" s="55" t="s">
        <v>210</v>
      </c>
      <c r="Y82" s="56" t="s">
        <v>210</v>
      </c>
      <c r="Z82" s="34">
        <v>0</v>
      </c>
    </row>
    <row r="83" spans="1:26" x14ac:dyDescent="0.25">
      <c r="A83" s="10"/>
      <c r="B83" s="6" t="s">
        <v>159</v>
      </c>
      <c r="C83" s="11" t="s">
        <v>215</v>
      </c>
      <c r="D83" s="48" t="s">
        <v>216</v>
      </c>
      <c r="E83" s="49" t="s">
        <v>217</v>
      </c>
      <c r="F83" s="49" t="s">
        <v>217</v>
      </c>
      <c r="G83" s="49" t="s">
        <v>217</v>
      </c>
      <c r="H83" s="49" t="s">
        <v>217</v>
      </c>
      <c r="I83" s="49" t="s">
        <v>217</v>
      </c>
      <c r="J83" s="49" t="s">
        <v>217</v>
      </c>
      <c r="K83" s="49" t="s">
        <v>217</v>
      </c>
      <c r="L83" s="49" t="s">
        <v>217</v>
      </c>
      <c r="M83" s="49" t="s">
        <v>217</v>
      </c>
      <c r="N83" s="49"/>
      <c r="O83" s="49"/>
      <c r="P83" s="49"/>
      <c r="Q83" s="49"/>
      <c r="R83" s="49" t="s">
        <v>217</v>
      </c>
      <c r="S83" s="49" t="s">
        <v>217</v>
      </c>
      <c r="T83" s="49" t="s">
        <v>217</v>
      </c>
      <c r="U83" s="49" t="s">
        <v>217</v>
      </c>
      <c r="V83" s="49" t="s">
        <v>217</v>
      </c>
      <c r="W83" s="49" t="s">
        <v>217</v>
      </c>
      <c r="X83" s="49" t="s">
        <v>217</v>
      </c>
      <c r="Y83" s="50" t="s">
        <v>217</v>
      </c>
      <c r="Z83" s="35">
        <v>1572723.34</v>
      </c>
    </row>
    <row r="84" spans="1:26" x14ac:dyDescent="0.25">
      <c r="A84" s="10" t="s">
        <v>158</v>
      </c>
      <c r="B84" s="6" t="s">
        <v>159</v>
      </c>
      <c r="C84" s="12" t="s">
        <v>218</v>
      </c>
      <c r="D84" s="45" t="s">
        <v>219</v>
      </c>
      <c r="E84" s="46" t="s">
        <v>220</v>
      </c>
      <c r="F84" s="46" t="s">
        <v>220</v>
      </c>
      <c r="G84" s="46" t="s">
        <v>220</v>
      </c>
      <c r="H84" s="46" t="s">
        <v>220</v>
      </c>
      <c r="I84" s="46" t="s">
        <v>220</v>
      </c>
      <c r="J84" s="46" t="s">
        <v>220</v>
      </c>
      <c r="K84" s="46" t="s">
        <v>220</v>
      </c>
      <c r="L84" s="46" t="s">
        <v>220</v>
      </c>
      <c r="M84" s="46" t="s">
        <v>220</v>
      </c>
      <c r="N84" s="46"/>
      <c r="O84" s="46"/>
      <c r="P84" s="46"/>
      <c r="Q84" s="46"/>
      <c r="R84" s="46" t="s">
        <v>220</v>
      </c>
      <c r="S84" s="46" t="s">
        <v>220</v>
      </c>
      <c r="T84" s="46" t="s">
        <v>220</v>
      </c>
      <c r="U84" s="46" t="s">
        <v>220</v>
      </c>
      <c r="V84" s="46" t="s">
        <v>220</v>
      </c>
      <c r="W84" s="46" t="s">
        <v>220</v>
      </c>
      <c r="X84" s="46" t="s">
        <v>220</v>
      </c>
      <c r="Y84" s="47" t="s">
        <v>220</v>
      </c>
      <c r="Z84" s="34">
        <v>1395414.85</v>
      </c>
    </row>
    <row r="85" spans="1:26" x14ac:dyDescent="0.25">
      <c r="A85" s="10" t="s">
        <v>158</v>
      </c>
      <c r="B85" s="6" t="s">
        <v>159</v>
      </c>
      <c r="C85" s="12" t="s">
        <v>221</v>
      </c>
      <c r="D85" s="45" t="s">
        <v>222</v>
      </c>
      <c r="E85" s="46" t="s">
        <v>223</v>
      </c>
      <c r="F85" s="46" t="s">
        <v>223</v>
      </c>
      <c r="G85" s="46" t="s">
        <v>223</v>
      </c>
      <c r="H85" s="46" t="s">
        <v>223</v>
      </c>
      <c r="I85" s="46" t="s">
        <v>223</v>
      </c>
      <c r="J85" s="46" t="s">
        <v>223</v>
      </c>
      <c r="K85" s="46" t="s">
        <v>223</v>
      </c>
      <c r="L85" s="46" t="s">
        <v>223</v>
      </c>
      <c r="M85" s="46" t="s">
        <v>223</v>
      </c>
      <c r="N85" s="46"/>
      <c r="O85" s="46"/>
      <c r="P85" s="46"/>
      <c r="Q85" s="46"/>
      <c r="R85" s="46" t="s">
        <v>223</v>
      </c>
      <c r="S85" s="46" t="s">
        <v>223</v>
      </c>
      <c r="T85" s="46" t="s">
        <v>223</v>
      </c>
      <c r="U85" s="46" t="s">
        <v>223</v>
      </c>
      <c r="V85" s="46" t="s">
        <v>223</v>
      </c>
      <c r="W85" s="46" t="s">
        <v>223</v>
      </c>
      <c r="X85" s="46" t="s">
        <v>223</v>
      </c>
      <c r="Y85" s="47" t="s">
        <v>223</v>
      </c>
      <c r="Z85" s="34">
        <v>177308.49</v>
      </c>
    </row>
    <row r="86" spans="1:26" x14ac:dyDescent="0.25">
      <c r="A86" s="10" t="s">
        <v>158</v>
      </c>
      <c r="B86" s="6" t="s">
        <v>159</v>
      </c>
      <c r="C86" s="12" t="s">
        <v>224</v>
      </c>
      <c r="D86" s="45" t="s">
        <v>225</v>
      </c>
      <c r="E86" s="46" t="s">
        <v>223</v>
      </c>
      <c r="F86" s="46" t="s">
        <v>223</v>
      </c>
      <c r="G86" s="46" t="s">
        <v>223</v>
      </c>
      <c r="H86" s="46" t="s">
        <v>223</v>
      </c>
      <c r="I86" s="46" t="s">
        <v>223</v>
      </c>
      <c r="J86" s="46" t="s">
        <v>223</v>
      </c>
      <c r="K86" s="46" t="s">
        <v>223</v>
      </c>
      <c r="L86" s="46" t="s">
        <v>223</v>
      </c>
      <c r="M86" s="46" t="s">
        <v>223</v>
      </c>
      <c r="N86" s="46"/>
      <c r="O86" s="46"/>
      <c r="P86" s="46"/>
      <c r="Q86" s="46"/>
      <c r="R86" s="46" t="s">
        <v>223</v>
      </c>
      <c r="S86" s="46" t="s">
        <v>223</v>
      </c>
      <c r="T86" s="46" t="s">
        <v>223</v>
      </c>
      <c r="U86" s="46" t="s">
        <v>223</v>
      </c>
      <c r="V86" s="46" t="s">
        <v>223</v>
      </c>
      <c r="W86" s="46" t="s">
        <v>223</v>
      </c>
      <c r="X86" s="46" t="s">
        <v>223</v>
      </c>
      <c r="Y86" s="47" t="s">
        <v>223</v>
      </c>
      <c r="Z86" s="34">
        <v>0</v>
      </c>
    </row>
    <row r="87" spans="1:26" x14ac:dyDescent="0.25">
      <c r="A87" s="10" t="s">
        <v>158</v>
      </c>
      <c r="B87" s="6" t="s">
        <v>159</v>
      </c>
      <c r="C87" s="12" t="s">
        <v>226</v>
      </c>
      <c r="D87" s="45" t="s">
        <v>227</v>
      </c>
      <c r="E87" s="46" t="s">
        <v>228</v>
      </c>
      <c r="F87" s="46" t="s">
        <v>228</v>
      </c>
      <c r="G87" s="46" t="s">
        <v>228</v>
      </c>
      <c r="H87" s="46" t="s">
        <v>228</v>
      </c>
      <c r="I87" s="46" t="s">
        <v>228</v>
      </c>
      <c r="J87" s="46" t="s">
        <v>228</v>
      </c>
      <c r="K87" s="46" t="s">
        <v>228</v>
      </c>
      <c r="L87" s="46" t="s">
        <v>228</v>
      </c>
      <c r="M87" s="46" t="s">
        <v>228</v>
      </c>
      <c r="N87" s="46"/>
      <c r="O87" s="46"/>
      <c r="P87" s="46"/>
      <c r="Q87" s="46"/>
      <c r="R87" s="46" t="s">
        <v>228</v>
      </c>
      <c r="S87" s="46" t="s">
        <v>228</v>
      </c>
      <c r="T87" s="46" t="s">
        <v>228</v>
      </c>
      <c r="U87" s="46" t="s">
        <v>228</v>
      </c>
      <c r="V87" s="46" t="s">
        <v>228</v>
      </c>
      <c r="W87" s="46" t="s">
        <v>228</v>
      </c>
      <c r="X87" s="46" t="s">
        <v>228</v>
      </c>
      <c r="Y87" s="47" t="s">
        <v>228</v>
      </c>
      <c r="Z87" s="34">
        <v>0</v>
      </c>
    </row>
    <row r="88" spans="1:26" x14ac:dyDescent="0.25">
      <c r="A88" s="10" t="s">
        <v>158</v>
      </c>
      <c r="B88" s="6" t="s">
        <v>159</v>
      </c>
      <c r="C88" s="12" t="s">
        <v>229</v>
      </c>
      <c r="D88" s="45" t="s">
        <v>230</v>
      </c>
      <c r="E88" s="46" t="s">
        <v>231</v>
      </c>
      <c r="F88" s="46" t="s">
        <v>231</v>
      </c>
      <c r="G88" s="46" t="s">
        <v>231</v>
      </c>
      <c r="H88" s="46" t="s">
        <v>231</v>
      </c>
      <c r="I88" s="46" t="s">
        <v>231</v>
      </c>
      <c r="J88" s="46" t="s">
        <v>231</v>
      </c>
      <c r="K88" s="46" t="s">
        <v>231</v>
      </c>
      <c r="L88" s="46" t="s">
        <v>231</v>
      </c>
      <c r="M88" s="46" t="s">
        <v>231</v>
      </c>
      <c r="N88" s="46"/>
      <c r="O88" s="46"/>
      <c r="P88" s="46"/>
      <c r="Q88" s="46"/>
      <c r="R88" s="46" t="s">
        <v>231</v>
      </c>
      <c r="S88" s="46" t="s">
        <v>231</v>
      </c>
      <c r="T88" s="46" t="s">
        <v>231</v>
      </c>
      <c r="U88" s="46" t="s">
        <v>231</v>
      </c>
      <c r="V88" s="46" t="s">
        <v>231</v>
      </c>
      <c r="W88" s="46" t="s">
        <v>231</v>
      </c>
      <c r="X88" s="46" t="s">
        <v>231</v>
      </c>
      <c r="Y88" s="47" t="s">
        <v>231</v>
      </c>
      <c r="Z88" s="34">
        <v>0</v>
      </c>
    </row>
    <row r="89" spans="1:26" x14ac:dyDescent="0.25">
      <c r="A89" s="10" t="s">
        <v>78</v>
      </c>
      <c r="B89" s="6"/>
      <c r="C89" s="11" t="s">
        <v>232</v>
      </c>
      <c r="D89" s="48" t="s">
        <v>233</v>
      </c>
      <c r="E89" s="49" t="s">
        <v>234</v>
      </c>
      <c r="F89" s="49" t="s">
        <v>234</v>
      </c>
      <c r="G89" s="49" t="s">
        <v>234</v>
      </c>
      <c r="H89" s="49" t="s">
        <v>234</v>
      </c>
      <c r="I89" s="49" t="s">
        <v>234</v>
      </c>
      <c r="J89" s="49" t="s">
        <v>234</v>
      </c>
      <c r="K89" s="49" t="s">
        <v>234</v>
      </c>
      <c r="L89" s="49" t="s">
        <v>234</v>
      </c>
      <c r="M89" s="49" t="s">
        <v>234</v>
      </c>
      <c r="N89" s="49"/>
      <c r="O89" s="49"/>
      <c r="P89" s="49"/>
      <c r="Q89" s="49"/>
      <c r="R89" s="49" t="s">
        <v>234</v>
      </c>
      <c r="S89" s="49" t="s">
        <v>234</v>
      </c>
      <c r="T89" s="49" t="s">
        <v>234</v>
      </c>
      <c r="U89" s="49" t="s">
        <v>234</v>
      </c>
      <c r="V89" s="49" t="s">
        <v>234</v>
      </c>
      <c r="W89" s="49" t="s">
        <v>234</v>
      </c>
      <c r="X89" s="49" t="s">
        <v>234</v>
      </c>
      <c r="Y89" s="50" t="s">
        <v>234</v>
      </c>
      <c r="Z89" s="34">
        <v>2802075.79</v>
      </c>
    </row>
    <row r="90" spans="1:26" x14ac:dyDescent="0.25">
      <c r="A90" s="10"/>
      <c r="B90" s="6"/>
      <c r="C90" s="11" t="s">
        <v>235</v>
      </c>
      <c r="D90" s="48" t="s">
        <v>236</v>
      </c>
      <c r="E90" s="49" t="s">
        <v>237</v>
      </c>
      <c r="F90" s="49" t="s">
        <v>237</v>
      </c>
      <c r="G90" s="49" t="s">
        <v>237</v>
      </c>
      <c r="H90" s="49" t="s">
        <v>237</v>
      </c>
      <c r="I90" s="49" t="s">
        <v>237</v>
      </c>
      <c r="J90" s="49" t="s">
        <v>237</v>
      </c>
      <c r="K90" s="49" t="s">
        <v>237</v>
      </c>
      <c r="L90" s="49" t="s">
        <v>237</v>
      </c>
      <c r="M90" s="49" t="s">
        <v>237</v>
      </c>
      <c r="N90" s="49"/>
      <c r="O90" s="49"/>
      <c r="P90" s="49"/>
      <c r="Q90" s="49"/>
      <c r="R90" s="49" t="s">
        <v>237</v>
      </c>
      <c r="S90" s="49" t="s">
        <v>237</v>
      </c>
      <c r="T90" s="49" t="s">
        <v>237</v>
      </c>
      <c r="U90" s="49" t="s">
        <v>237</v>
      </c>
      <c r="V90" s="49" t="s">
        <v>237</v>
      </c>
      <c r="W90" s="49" t="s">
        <v>237</v>
      </c>
      <c r="X90" s="49" t="s">
        <v>237</v>
      </c>
      <c r="Y90" s="50" t="s">
        <v>237</v>
      </c>
      <c r="Z90" s="35">
        <v>3683638.94</v>
      </c>
    </row>
    <row r="91" spans="1:26" x14ac:dyDescent="0.25">
      <c r="A91" s="10" t="s">
        <v>238</v>
      </c>
      <c r="B91" s="6"/>
      <c r="C91" s="12" t="s">
        <v>239</v>
      </c>
      <c r="D91" s="45" t="s">
        <v>240</v>
      </c>
      <c r="E91" s="46" t="s">
        <v>241</v>
      </c>
      <c r="F91" s="46" t="s">
        <v>241</v>
      </c>
      <c r="G91" s="46" t="s">
        <v>241</v>
      </c>
      <c r="H91" s="46" t="s">
        <v>241</v>
      </c>
      <c r="I91" s="46" t="s">
        <v>241</v>
      </c>
      <c r="J91" s="46" t="s">
        <v>241</v>
      </c>
      <c r="K91" s="46" t="s">
        <v>241</v>
      </c>
      <c r="L91" s="46" t="s">
        <v>241</v>
      </c>
      <c r="M91" s="46" t="s">
        <v>241</v>
      </c>
      <c r="N91" s="46"/>
      <c r="O91" s="46"/>
      <c r="P91" s="46"/>
      <c r="Q91" s="46"/>
      <c r="R91" s="46" t="s">
        <v>241</v>
      </c>
      <c r="S91" s="46" t="s">
        <v>241</v>
      </c>
      <c r="T91" s="46" t="s">
        <v>241</v>
      </c>
      <c r="U91" s="46" t="s">
        <v>241</v>
      </c>
      <c r="V91" s="46" t="s">
        <v>241</v>
      </c>
      <c r="W91" s="46" t="s">
        <v>241</v>
      </c>
      <c r="X91" s="46" t="s">
        <v>241</v>
      </c>
      <c r="Y91" s="47" t="s">
        <v>241</v>
      </c>
      <c r="Z91" s="34">
        <v>3204212.98</v>
      </c>
    </row>
    <row r="92" spans="1:26" x14ac:dyDescent="0.25">
      <c r="A92" s="10" t="s">
        <v>238</v>
      </c>
      <c r="B92" s="6"/>
      <c r="C92" s="12" t="s">
        <v>242</v>
      </c>
      <c r="D92" s="45" t="s">
        <v>243</v>
      </c>
      <c r="E92" s="46" t="s">
        <v>244</v>
      </c>
      <c r="F92" s="46" t="s">
        <v>244</v>
      </c>
      <c r="G92" s="46" t="s">
        <v>244</v>
      </c>
      <c r="H92" s="46" t="s">
        <v>244</v>
      </c>
      <c r="I92" s="46" t="s">
        <v>244</v>
      </c>
      <c r="J92" s="46" t="s">
        <v>244</v>
      </c>
      <c r="K92" s="46" t="s">
        <v>244</v>
      </c>
      <c r="L92" s="46" t="s">
        <v>244</v>
      </c>
      <c r="M92" s="46" t="s">
        <v>244</v>
      </c>
      <c r="N92" s="46"/>
      <c r="O92" s="46"/>
      <c r="P92" s="46"/>
      <c r="Q92" s="46"/>
      <c r="R92" s="46" t="s">
        <v>244</v>
      </c>
      <c r="S92" s="46" t="s">
        <v>244</v>
      </c>
      <c r="T92" s="46" t="s">
        <v>244</v>
      </c>
      <c r="U92" s="46" t="s">
        <v>244</v>
      </c>
      <c r="V92" s="46" t="s">
        <v>244</v>
      </c>
      <c r="W92" s="46" t="s">
        <v>244</v>
      </c>
      <c r="X92" s="46" t="s">
        <v>244</v>
      </c>
      <c r="Y92" s="47" t="s">
        <v>244</v>
      </c>
      <c r="Z92" s="34">
        <v>206851.51</v>
      </c>
    </row>
    <row r="93" spans="1:26" x14ac:dyDescent="0.25">
      <c r="A93" s="10" t="s">
        <v>238</v>
      </c>
      <c r="B93" s="6"/>
      <c r="C93" s="12" t="s">
        <v>245</v>
      </c>
      <c r="D93" s="45" t="s">
        <v>246</v>
      </c>
      <c r="E93" s="46" t="s">
        <v>247</v>
      </c>
      <c r="F93" s="46" t="s">
        <v>247</v>
      </c>
      <c r="G93" s="46" t="s">
        <v>247</v>
      </c>
      <c r="H93" s="46" t="s">
        <v>247</v>
      </c>
      <c r="I93" s="46" t="s">
        <v>247</v>
      </c>
      <c r="J93" s="46" t="s">
        <v>247</v>
      </c>
      <c r="K93" s="46" t="s">
        <v>247</v>
      </c>
      <c r="L93" s="46" t="s">
        <v>247</v>
      </c>
      <c r="M93" s="46" t="s">
        <v>247</v>
      </c>
      <c r="N93" s="46"/>
      <c r="O93" s="46"/>
      <c r="P93" s="46"/>
      <c r="Q93" s="46"/>
      <c r="R93" s="46" t="s">
        <v>247</v>
      </c>
      <c r="S93" s="46" t="s">
        <v>247</v>
      </c>
      <c r="T93" s="46" t="s">
        <v>247</v>
      </c>
      <c r="U93" s="46" t="s">
        <v>247</v>
      </c>
      <c r="V93" s="46" t="s">
        <v>247</v>
      </c>
      <c r="W93" s="46" t="s">
        <v>247</v>
      </c>
      <c r="X93" s="46" t="s">
        <v>247</v>
      </c>
      <c r="Y93" s="47" t="s">
        <v>247</v>
      </c>
      <c r="Z93" s="34">
        <v>0</v>
      </c>
    </row>
    <row r="94" spans="1:26" x14ac:dyDescent="0.25">
      <c r="A94" s="10" t="s">
        <v>238</v>
      </c>
      <c r="B94" s="6"/>
      <c r="C94" s="12" t="s">
        <v>248</v>
      </c>
      <c r="D94" s="45" t="s">
        <v>249</v>
      </c>
      <c r="E94" s="46" t="s">
        <v>250</v>
      </c>
      <c r="F94" s="46" t="s">
        <v>250</v>
      </c>
      <c r="G94" s="46" t="s">
        <v>250</v>
      </c>
      <c r="H94" s="46" t="s">
        <v>250</v>
      </c>
      <c r="I94" s="46" t="s">
        <v>250</v>
      </c>
      <c r="J94" s="46" t="s">
        <v>250</v>
      </c>
      <c r="K94" s="46" t="s">
        <v>250</v>
      </c>
      <c r="L94" s="46" t="s">
        <v>250</v>
      </c>
      <c r="M94" s="46" t="s">
        <v>250</v>
      </c>
      <c r="N94" s="46"/>
      <c r="O94" s="46"/>
      <c r="P94" s="46"/>
      <c r="Q94" s="46"/>
      <c r="R94" s="46" t="s">
        <v>250</v>
      </c>
      <c r="S94" s="46" t="s">
        <v>250</v>
      </c>
      <c r="T94" s="46" t="s">
        <v>250</v>
      </c>
      <c r="U94" s="46" t="s">
        <v>250</v>
      </c>
      <c r="V94" s="46" t="s">
        <v>250</v>
      </c>
      <c r="W94" s="46" t="s">
        <v>250</v>
      </c>
      <c r="X94" s="46" t="s">
        <v>250</v>
      </c>
      <c r="Y94" s="47" t="s">
        <v>250</v>
      </c>
      <c r="Z94" s="34">
        <v>0</v>
      </c>
    </row>
    <row r="95" spans="1:26" x14ac:dyDescent="0.25">
      <c r="A95" s="10" t="s">
        <v>48</v>
      </c>
      <c r="B95" s="6" t="s">
        <v>49</v>
      </c>
      <c r="C95" s="12" t="s">
        <v>251</v>
      </c>
      <c r="D95" s="45" t="s">
        <v>252</v>
      </c>
      <c r="E95" s="46" t="s">
        <v>253</v>
      </c>
      <c r="F95" s="46" t="s">
        <v>253</v>
      </c>
      <c r="G95" s="46" t="s">
        <v>253</v>
      </c>
      <c r="H95" s="46" t="s">
        <v>253</v>
      </c>
      <c r="I95" s="46" t="s">
        <v>253</v>
      </c>
      <c r="J95" s="46" t="s">
        <v>253</v>
      </c>
      <c r="K95" s="46" t="s">
        <v>253</v>
      </c>
      <c r="L95" s="46" t="s">
        <v>253</v>
      </c>
      <c r="M95" s="46" t="s">
        <v>253</v>
      </c>
      <c r="N95" s="46"/>
      <c r="O95" s="46"/>
      <c r="P95" s="46"/>
      <c r="Q95" s="46"/>
      <c r="R95" s="46" t="s">
        <v>253</v>
      </c>
      <c r="S95" s="46" t="s">
        <v>253</v>
      </c>
      <c r="T95" s="46" t="s">
        <v>253</v>
      </c>
      <c r="U95" s="46" t="s">
        <v>253</v>
      </c>
      <c r="V95" s="46" t="s">
        <v>253</v>
      </c>
      <c r="W95" s="46" t="s">
        <v>253</v>
      </c>
      <c r="X95" s="46" t="s">
        <v>253</v>
      </c>
      <c r="Y95" s="47" t="s">
        <v>253</v>
      </c>
      <c r="Z95" s="34">
        <v>0</v>
      </c>
    </row>
    <row r="96" spans="1:26" x14ac:dyDescent="0.25">
      <c r="A96" s="10" t="s">
        <v>238</v>
      </c>
      <c r="B96" s="6"/>
      <c r="C96" s="12" t="s">
        <v>254</v>
      </c>
      <c r="D96" s="45" t="s">
        <v>255</v>
      </c>
      <c r="E96" s="46" t="s">
        <v>256</v>
      </c>
      <c r="F96" s="46" t="s">
        <v>256</v>
      </c>
      <c r="G96" s="46" t="s">
        <v>256</v>
      </c>
      <c r="H96" s="46" t="s">
        <v>256</v>
      </c>
      <c r="I96" s="46" t="s">
        <v>256</v>
      </c>
      <c r="J96" s="46" t="s">
        <v>256</v>
      </c>
      <c r="K96" s="46" t="s">
        <v>256</v>
      </c>
      <c r="L96" s="46" t="s">
        <v>256</v>
      </c>
      <c r="M96" s="46" t="s">
        <v>256</v>
      </c>
      <c r="N96" s="46"/>
      <c r="O96" s="46"/>
      <c r="P96" s="46"/>
      <c r="Q96" s="46"/>
      <c r="R96" s="46" t="s">
        <v>256</v>
      </c>
      <c r="S96" s="46" t="s">
        <v>256</v>
      </c>
      <c r="T96" s="46" t="s">
        <v>256</v>
      </c>
      <c r="U96" s="46" t="s">
        <v>256</v>
      </c>
      <c r="V96" s="46" t="s">
        <v>256</v>
      </c>
      <c r="W96" s="46" t="s">
        <v>256</v>
      </c>
      <c r="X96" s="46" t="s">
        <v>256</v>
      </c>
      <c r="Y96" s="47" t="s">
        <v>256</v>
      </c>
      <c r="Z96" s="34">
        <v>265811.17</v>
      </c>
    </row>
    <row r="97" spans="1:26" x14ac:dyDescent="0.25">
      <c r="A97" s="10" t="s">
        <v>48</v>
      </c>
      <c r="B97" s="6" t="s">
        <v>49</v>
      </c>
      <c r="C97" s="12" t="s">
        <v>257</v>
      </c>
      <c r="D97" s="45" t="s">
        <v>258</v>
      </c>
      <c r="E97" s="46" t="s">
        <v>259</v>
      </c>
      <c r="F97" s="46" t="s">
        <v>259</v>
      </c>
      <c r="G97" s="46" t="s">
        <v>259</v>
      </c>
      <c r="H97" s="46" t="s">
        <v>259</v>
      </c>
      <c r="I97" s="46" t="s">
        <v>259</v>
      </c>
      <c r="J97" s="46" t="s">
        <v>259</v>
      </c>
      <c r="K97" s="46" t="s">
        <v>259</v>
      </c>
      <c r="L97" s="46" t="s">
        <v>259</v>
      </c>
      <c r="M97" s="46" t="s">
        <v>259</v>
      </c>
      <c r="N97" s="46"/>
      <c r="O97" s="46"/>
      <c r="P97" s="46"/>
      <c r="Q97" s="46"/>
      <c r="R97" s="46" t="s">
        <v>259</v>
      </c>
      <c r="S97" s="46" t="s">
        <v>259</v>
      </c>
      <c r="T97" s="46" t="s">
        <v>259</v>
      </c>
      <c r="U97" s="46" t="s">
        <v>259</v>
      </c>
      <c r="V97" s="46" t="s">
        <v>259</v>
      </c>
      <c r="W97" s="46" t="s">
        <v>259</v>
      </c>
      <c r="X97" s="46" t="s">
        <v>259</v>
      </c>
      <c r="Y97" s="47" t="s">
        <v>259</v>
      </c>
      <c r="Z97" s="34">
        <v>6763.28</v>
      </c>
    </row>
    <row r="98" spans="1:26" x14ac:dyDescent="0.25">
      <c r="A98" s="10"/>
      <c r="B98" s="15"/>
      <c r="C98" s="13" t="s">
        <v>260</v>
      </c>
      <c r="D98" s="51" t="s">
        <v>261</v>
      </c>
      <c r="E98" s="52" t="s">
        <v>262</v>
      </c>
      <c r="F98" s="52" t="s">
        <v>262</v>
      </c>
      <c r="G98" s="52" t="s">
        <v>262</v>
      </c>
      <c r="H98" s="52" t="s">
        <v>262</v>
      </c>
      <c r="I98" s="52" t="s">
        <v>262</v>
      </c>
      <c r="J98" s="52" t="s">
        <v>262</v>
      </c>
      <c r="K98" s="52" t="s">
        <v>262</v>
      </c>
      <c r="L98" s="52" t="s">
        <v>262</v>
      </c>
      <c r="M98" s="52" t="s">
        <v>262</v>
      </c>
      <c r="N98" s="52"/>
      <c r="O98" s="52"/>
      <c r="P98" s="52"/>
      <c r="Q98" s="52"/>
      <c r="R98" s="52" t="s">
        <v>262</v>
      </c>
      <c r="S98" s="52" t="s">
        <v>262</v>
      </c>
      <c r="T98" s="52" t="s">
        <v>262</v>
      </c>
      <c r="U98" s="52" t="s">
        <v>262</v>
      </c>
      <c r="V98" s="52" t="s">
        <v>262</v>
      </c>
      <c r="W98" s="52" t="s">
        <v>262</v>
      </c>
      <c r="X98" s="52" t="s">
        <v>262</v>
      </c>
      <c r="Y98" s="53" t="s">
        <v>262</v>
      </c>
      <c r="Z98" s="37">
        <v>7339873.1500000004</v>
      </c>
    </row>
    <row r="99" spans="1:26" x14ac:dyDescent="0.25">
      <c r="A99" s="10" t="s">
        <v>78</v>
      </c>
      <c r="B99" s="15"/>
      <c r="C99" s="11" t="s">
        <v>263</v>
      </c>
      <c r="D99" s="48" t="s">
        <v>264</v>
      </c>
      <c r="E99" s="49" t="s">
        <v>265</v>
      </c>
      <c r="F99" s="49" t="s">
        <v>265</v>
      </c>
      <c r="G99" s="49" t="s">
        <v>265</v>
      </c>
      <c r="H99" s="49" t="s">
        <v>265</v>
      </c>
      <c r="I99" s="49" t="s">
        <v>265</v>
      </c>
      <c r="J99" s="49" t="s">
        <v>265</v>
      </c>
      <c r="K99" s="49" t="s">
        <v>265</v>
      </c>
      <c r="L99" s="49" t="s">
        <v>265</v>
      </c>
      <c r="M99" s="49" t="s">
        <v>265</v>
      </c>
      <c r="N99" s="49"/>
      <c r="O99" s="49"/>
      <c r="P99" s="49"/>
      <c r="Q99" s="49"/>
      <c r="R99" s="49" t="s">
        <v>265</v>
      </c>
      <c r="S99" s="49" t="s">
        <v>265</v>
      </c>
      <c r="T99" s="49" t="s">
        <v>265</v>
      </c>
      <c r="U99" s="49" t="s">
        <v>265</v>
      </c>
      <c r="V99" s="49" t="s">
        <v>265</v>
      </c>
      <c r="W99" s="49" t="s">
        <v>265</v>
      </c>
      <c r="X99" s="49" t="s">
        <v>265</v>
      </c>
      <c r="Y99" s="50" t="s">
        <v>265</v>
      </c>
      <c r="Z99" s="34">
        <v>291884.24</v>
      </c>
    </row>
    <row r="100" spans="1:26" x14ac:dyDescent="0.25">
      <c r="A100" s="10"/>
      <c r="B100" s="16"/>
      <c r="C100" s="11" t="s">
        <v>266</v>
      </c>
      <c r="D100" s="48" t="s">
        <v>267</v>
      </c>
      <c r="E100" s="49" t="s">
        <v>268</v>
      </c>
      <c r="F100" s="49" t="s">
        <v>268</v>
      </c>
      <c r="G100" s="49" t="s">
        <v>268</v>
      </c>
      <c r="H100" s="49" t="s">
        <v>268</v>
      </c>
      <c r="I100" s="49" t="s">
        <v>268</v>
      </c>
      <c r="J100" s="49" t="s">
        <v>268</v>
      </c>
      <c r="K100" s="49" t="s">
        <v>268</v>
      </c>
      <c r="L100" s="49" t="s">
        <v>268</v>
      </c>
      <c r="M100" s="49" t="s">
        <v>268</v>
      </c>
      <c r="N100" s="49"/>
      <c r="O100" s="49"/>
      <c r="P100" s="49"/>
      <c r="Q100" s="49"/>
      <c r="R100" s="49" t="s">
        <v>268</v>
      </c>
      <c r="S100" s="49" t="s">
        <v>268</v>
      </c>
      <c r="T100" s="49" t="s">
        <v>268</v>
      </c>
      <c r="U100" s="49" t="s">
        <v>268</v>
      </c>
      <c r="V100" s="49" t="s">
        <v>268</v>
      </c>
      <c r="W100" s="49" t="s">
        <v>268</v>
      </c>
      <c r="X100" s="49" t="s">
        <v>268</v>
      </c>
      <c r="Y100" s="50" t="s">
        <v>268</v>
      </c>
      <c r="Z100" s="38">
        <v>1019.8399999999999</v>
      </c>
    </row>
    <row r="101" spans="1:26" x14ac:dyDescent="0.25">
      <c r="A101" s="10" t="s">
        <v>78</v>
      </c>
      <c r="B101" s="16"/>
      <c r="C101" s="12" t="s">
        <v>269</v>
      </c>
      <c r="D101" s="45" t="s">
        <v>270</v>
      </c>
      <c r="E101" s="46" t="s">
        <v>271</v>
      </c>
      <c r="F101" s="46" t="s">
        <v>271</v>
      </c>
      <c r="G101" s="46" t="s">
        <v>271</v>
      </c>
      <c r="H101" s="46" t="s">
        <v>271</v>
      </c>
      <c r="I101" s="46" t="s">
        <v>271</v>
      </c>
      <c r="J101" s="46" t="s">
        <v>271</v>
      </c>
      <c r="K101" s="46" t="s">
        <v>271</v>
      </c>
      <c r="L101" s="46" t="s">
        <v>271</v>
      </c>
      <c r="M101" s="46" t="s">
        <v>271</v>
      </c>
      <c r="N101" s="46"/>
      <c r="O101" s="46"/>
      <c r="P101" s="46"/>
      <c r="Q101" s="46"/>
      <c r="R101" s="46" t="s">
        <v>271</v>
      </c>
      <c r="S101" s="46" t="s">
        <v>271</v>
      </c>
      <c r="T101" s="46" t="s">
        <v>271</v>
      </c>
      <c r="U101" s="46" t="s">
        <v>271</v>
      </c>
      <c r="V101" s="46" t="s">
        <v>271</v>
      </c>
      <c r="W101" s="46" t="s">
        <v>271</v>
      </c>
      <c r="X101" s="46" t="s">
        <v>271</v>
      </c>
      <c r="Y101" s="47" t="s">
        <v>271</v>
      </c>
      <c r="Z101" s="34">
        <v>1019.8399999999999</v>
      </c>
    </row>
    <row r="102" spans="1:26" x14ac:dyDescent="0.25">
      <c r="A102" s="10" t="s">
        <v>78</v>
      </c>
      <c r="B102" s="16"/>
      <c r="C102" s="12" t="s">
        <v>272</v>
      </c>
      <c r="D102" s="45" t="s">
        <v>273</v>
      </c>
      <c r="E102" s="46" t="s">
        <v>274</v>
      </c>
      <c r="F102" s="46" t="s">
        <v>274</v>
      </c>
      <c r="G102" s="46" t="s">
        <v>274</v>
      </c>
      <c r="H102" s="46" t="s">
        <v>274</v>
      </c>
      <c r="I102" s="46" t="s">
        <v>274</v>
      </c>
      <c r="J102" s="46" t="s">
        <v>274</v>
      </c>
      <c r="K102" s="46" t="s">
        <v>274</v>
      </c>
      <c r="L102" s="46" t="s">
        <v>274</v>
      </c>
      <c r="M102" s="46" t="s">
        <v>274</v>
      </c>
      <c r="N102" s="46"/>
      <c r="O102" s="46"/>
      <c r="P102" s="46"/>
      <c r="Q102" s="46"/>
      <c r="R102" s="46" t="s">
        <v>274</v>
      </c>
      <c r="S102" s="46" t="s">
        <v>274</v>
      </c>
      <c r="T102" s="46" t="s">
        <v>274</v>
      </c>
      <c r="U102" s="46" t="s">
        <v>274</v>
      </c>
      <c r="V102" s="46" t="s">
        <v>274</v>
      </c>
      <c r="W102" s="46" t="s">
        <v>274</v>
      </c>
      <c r="X102" s="46" t="s">
        <v>274</v>
      </c>
      <c r="Y102" s="47" t="s">
        <v>274</v>
      </c>
      <c r="Z102" s="34">
        <v>0</v>
      </c>
    </row>
    <row r="103" spans="1:26" x14ac:dyDescent="0.25">
      <c r="A103" s="10"/>
      <c r="B103" s="17" t="s">
        <v>49</v>
      </c>
      <c r="C103" s="11" t="s">
        <v>275</v>
      </c>
      <c r="D103" s="48" t="s">
        <v>276</v>
      </c>
      <c r="E103" s="49" t="s">
        <v>277</v>
      </c>
      <c r="F103" s="49" t="s">
        <v>277</v>
      </c>
      <c r="G103" s="49" t="s">
        <v>277</v>
      </c>
      <c r="H103" s="49" t="s">
        <v>277</v>
      </c>
      <c r="I103" s="49" t="s">
        <v>277</v>
      </c>
      <c r="J103" s="49" t="s">
        <v>277</v>
      </c>
      <c r="K103" s="49" t="s">
        <v>277</v>
      </c>
      <c r="L103" s="49" t="s">
        <v>277</v>
      </c>
      <c r="M103" s="49" t="s">
        <v>277</v>
      </c>
      <c r="N103" s="49"/>
      <c r="O103" s="49"/>
      <c r="P103" s="49"/>
      <c r="Q103" s="49"/>
      <c r="R103" s="49" t="s">
        <v>277</v>
      </c>
      <c r="S103" s="49" t="s">
        <v>277</v>
      </c>
      <c r="T103" s="49" t="s">
        <v>277</v>
      </c>
      <c r="U103" s="49" t="s">
        <v>277</v>
      </c>
      <c r="V103" s="49" t="s">
        <v>277</v>
      </c>
      <c r="W103" s="49" t="s">
        <v>277</v>
      </c>
      <c r="X103" s="49" t="s">
        <v>277</v>
      </c>
      <c r="Y103" s="50" t="s">
        <v>277</v>
      </c>
      <c r="Z103" s="36">
        <v>70151.88</v>
      </c>
    </row>
    <row r="104" spans="1:26" x14ac:dyDescent="0.25">
      <c r="A104" s="10" t="s">
        <v>48</v>
      </c>
      <c r="B104" s="6" t="s">
        <v>49</v>
      </c>
      <c r="C104" s="12" t="s">
        <v>278</v>
      </c>
      <c r="D104" s="45" t="s">
        <v>279</v>
      </c>
      <c r="E104" s="46" t="s">
        <v>280</v>
      </c>
      <c r="F104" s="46" t="s">
        <v>280</v>
      </c>
      <c r="G104" s="46" t="s">
        <v>280</v>
      </c>
      <c r="H104" s="46" t="s">
        <v>280</v>
      </c>
      <c r="I104" s="46" t="s">
        <v>280</v>
      </c>
      <c r="J104" s="46" t="s">
        <v>280</v>
      </c>
      <c r="K104" s="46" t="s">
        <v>280</v>
      </c>
      <c r="L104" s="46" t="s">
        <v>280</v>
      </c>
      <c r="M104" s="46" t="s">
        <v>280</v>
      </c>
      <c r="N104" s="46"/>
      <c r="O104" s="46"/>
      <c r="P104" s="46"/>
      <c r="Q104" s="46"/>
      <c r="R104" s="46" t="s">
        <v>280</v>
      </c>
      <c r="S104" s="46" t="s">
        <v>280</v>
      </c>
      <c r="T104" s="46" t="s">
        <v>280</v>
      </c>
      <c r="U104" s="46" t="s">
        <v>280</v>
      </c>
      <c r="V104" s="46" t="s">
        <v>280</v>
      </c>
      <c r="W104" s="46" t="s">
        <v>280</v>
      </c>
      <c r="X104" s="46" t="s">
        <v>280</v>
      </c>
      <c r="Y104" s="47" t="s">
        <v>280</v>
      </c>
      <c r="Z104" s="34">
        <v>0</v>
      </c>
    </row>
    <row r="105" spans="1:26" x14ac:dyDescent="0.25">
      <c r="A105" s="10" t="s">
        <v>48</v>
      </c>
      <c r="B105" s="6" t="s">
        <v>49</v>
      </c>
      <c r="C105" s="12" t="s">
        <v>281</v>
      </c>
      <c r="D105" s="45" t="s">
        <v>282</v>
      </c>
      <c r="E105" s="46" t="s">
        <v>283</v>
      </c>
      <c r="F105" s="46" t="s">
        <v>283</v>
      </c>
      <c r="G105" s="46" t="s">
        <v>283</v>
      </c>
      <c r="H105" s="46" t="s">
        <v>283</v>
      </c>
      <c r="I105" s="46" t="s">
        <v>283</v>
      </c>
      <c r="J105" s="46" t="s">
        <v>283</v>
      </c>
      <c r="K105" s="46" t="s">
        <v>283</v>
      </c>
      <c r="L105" s="46" t="s">
        <v>283</v>
      </c>
      <c r="M105" s="46" t="s">
        <v>283</v>
      </c>
      <c r="N105" s="46"/>
      <c r="O105" s="46"/>
      <c r="P105" s="46"/>
      <c r="Q105" s="46"/>
      <c r="R105" s="46" t="s">
        <v>283</v>
      </c>
      <c r="S105" s="46" t="s">
        <v>283</v>
      </c>
      <c r="T105" s="46" t="s">
        <v>283</v>
      </c>
      <c r="U105" s="46" t="s">
        <v>283</v>
      </c>
      <c r="V105" s="46" t="s">
        <v>283</v>
      </c>
      <c r="W105" s="46" t="s">
        <v>283</v>
      </c>
      <c r="X105" s="46" t="s">
        <v>283</v>
      </c>
      <c r="Y105" s="47" t="s">
        <v>283</v>
      </c>
      <c r="Z105" s="34">
        <v>0</v>
      </c>
    </row>
    <row r="106" spans="1:26" x14ac:dyDescent="0.25">
      <c r="A106" s="10" t="s">
        <v>48</v>
      </c>
      <c r="B106" s="6" t="s">
        <v>49</v>
      </c>
      <c r="C106" s="12" t="s">
        <v>284</v>
      </c>
      <c r="D106" s="45" t="s">
        <v>285</v>
      </c>
      <c r="E106" s="46" t="s">
        <v>286</v>
      </c>
      <c r="F106" s="46" t="s">
        <v>286</v>
      </c>
      <c r="G106" s="46" t="s">
        <v>286</v>
      </c>
      <c r="H106" s="46" t="s">
        <v>286</v>
      </c>
      <c r="I106" s="46" t="s">
        <v>286</v>
      </c>
      <c r="J106" s="46" t="s">
        <v>286</v>
      </c>
      <c r="K106" s="46" t="s">
        <v>286</v>
      </c>
      <c r="L106" s="46" t="s">
        <v>286</v>
      </c>
      <c r="M106" s="46" t="s">
        <v>286</v>
      </c>
      <c r="N106" s="46"/>
      <c r="O106" s="46"/>
      <c r="P106" s="46"/>
      <c r="Q106" s="46"/>
      <c r="R106" s="46" t="s">
        <v>286</v>
      </c>
      <c r="S106" s="46" t="s">
        <v>286</v>
      </c>
      <c r="T106" s="46" t="s">
        <v>286</v>
      </c>
      <c r="U106" s="46" t="s">
        <v>286</v>
      </c>
      <c r="V106" s="46" t="s">
        <v>286</v>
      </c>
      <c r="W106" s="46" t="s">
        <v>286</v>
      </c>
      <c r="X106" s="46" t="s">
        <v>286</v>
      </c>
      <c r="Y106" s="47" t="s">
        <v>286</v>
      </c>
      <c r="Z106" s="34">
        <v>70151.88</v>
      </c>
    </row>
    <row r="107" spans="1:26" x14ac:dyDescent="0.25">
      <c r="A107" s="10" t="s">
        <v>48</v>
      </c>
      <c r="B107" s="6" t="s">
        <v>49</v>
      </c>
      <c r="C107" s="12" t="s">
        <v>287</v>
      </c>
      <c r="D107" s="45" t="s">
        <v>288</v>
      </c>
      <c r="E107" s="46" t="s">
        <v>286</v>
      </c>
      <c r="F107" s="46" t="s">
        <v>286</v>
      </c>
      <c r="G107" s="46" t="s">
        <v>286</v>
      </c>
      <c r="H107" s="46" t="s">
        <v>286</v>
      </c>
      <c r="I107" s="46" t="s">
        <v>286</v>
      </c>
      <c r="J107" s="46" t="s">
        <v>286</v>
      </c>
      <c r="K107" s="46" t="s">
        <v>286</v>
      </c>
      <c r="L107" s="46" t="s">
        <v>286</v>
      </c>
      <c r="M107" s="46" t="s">
        <v>286</v>
      </c>
      <c r="N107" s="46"/>
      <c r="O107" s="46"/>
      <c r="P107" s="46"/>
      <c r="Q107" s="46"/>
      <c r="R107" s="46" t="s">
        <v>286</v>
      </c>
      <c r="S107" s="46" t="s">
        <v>286</v>
      </c>
      <c r="T107" s="46" t="s">
        <v>286</v>
      </c>
      <c r="U107" s="46" t="s">
        <v>286</v>
      </c>
      <c r="V107" s="46" t="s">
        <v>286</v>
      </c>
      <c r="W107" s="46" t="s">
        <v>286</v>
      </c>
      <c r="X107" s="46" t="s">
        <v>286</v>
      </c>
      <c r="Y107" s="47" t="s">
        <v>286</v>
      </c>
      <c r="Z107" s="34">
        <v>0</v>
      </c>
    </row>
    <row r="108" spans="1:26" x14ac:dyDescent="0.25">
      <c r="A108" s="10"/>
      <c r="B108" s="6"/>
      <c r="C108" s="11" t="s">
        <v>289</v>
      </c>
      <c r="D108" s="48" t="s">
        <v>290</v>
      </c>
      <c r="E108" s="49" t="s">
        <v>291</v>
      </c>
      <c r="F108" s="49" t="s">
        <v>291</v>
      </c>
      <c r="G108" s="49" t="s">
        <v>291</v>
      </c>
      <c r="H108" s="49" t="s">
        <v>291</v>
      </c>
      <c r="I108" s="49" t="s">
        <v>291</v>
      </c>
      <c r="J108" s="49" t="s">
        <v>291</v>
      </c>
      <c r="K108" s="49" t="s">
        <v>291</v>
      </c>
      <c r="L108" s="49" t="s">
        <v>291</v>
      </c>
      <c r="M108" s="49" t="s">
        <v>291</v>
      </c>
      <c r="N108" s="49"/>
      <c r="O108" s="49"/>
      <c r="P108" s="49"/>
      <c r="Q108" s="49"/>
      <c r="R108" s="49" t="s">
        <v>291</v>
      </c>
      <c r="S108" s="49" t="s">
        <v>291</v>
      </c>
      <c r="T108" s="49" t="s">
        <v>291</v>
      </c>
      <c r="U108" s="49" t="s">
        <v>291</v>
      </c>
      <c r="V108" s="49" t="s">
        <v>291</v>
      </c>
      <c r="W108" s="49" t="s">
        <v>291</v>
      </c>
      <c r="X108" s="49" t="s">
        <v>291</v>
      </c>
      <c r="Y108" s="50" t="s">
        <v>291</v>
      </c>
      <c r="Z108" s="36">
        <v>287800.10000000003</v>
      </c>
    </row>
    <row r="109" spans="1:26" x14ac:dyDescent="0.25">
      <c r="A109" s="10" t="s">
        <v>78</v>
      </c>
      <c r="B109" s="6"/>
      <c r="C109" s="12" t="s">
        <v>292</v>
      </c>
      <c r="D109" s="45" t="s">
        <v>293</v>
      </c>
      <c r="E109" s="46" t="s">
        <v>294</v>
      </c>
      <c r="F109" s="46" t="s">
        <v>294</v>
      </c>
      <c r="G109" s="46" t="s">
        <v>294</v>
      </c>
      <c r="H109" s="46" t="s">
        <v>294</v>
      </c>
      <c r="I109" s="46" t="s">
        <v>294</v>
      </c>
      <c r="J109" s="46" t="s">
        <v>294</v>
      </c>
      <c r="K109" s="46" t="s">
        <v>294</v>
      </c>
      <c r="L109" s="46" t="s">
        <v>294</v>
      </c>
      <c r="M109" s="46" t="s">
        <v>294</v>
      </c>
      <c r="N109" s="46"/>
      <c r="O109" s="46"/>
      <c r="P109" s="46"/>
      <c r="Q109" s="46"/>
      <c r="R109" s="46" t="s">
        <v>294</v>
      </c>
      <c r="S109" s="46" t="s">
        <v>294</v>
      </c>
      <c r="T109" s="46" t="s">
        <v>294</v>
      </c>
      <c r="U109" s="46" t="s">
        <v>294</v>
      </c>
      <c r="V109" s="46" t="s">
        <v>294</v>
      </c>
      <c r="W109" s="46" t="s">
        <v>294</v>
      </c>
      <c r="X109" s="46" t="s">
        <v>294</v>
      </c>
      <c r="Y109" s="47" t="s">
        <v>294</v>
      </c>
      <c r="Z109" s="34">
        <v>266667.08</v>
      </c>
    </row>
    <row r="110" spans="1:26" x14ac:dyDescent="0.25">
      <c r="A110" s="10" t="s">
        <v>78</v>
      </c>
      <c r="B110" s="6"/>
      <c r="C110" s="12" t="s">
        <v>295</v>
      </c>
      <c r="D110" s="45" t="s">
        <v>296</v>
      </c>
      <c r="E110" s="46" t="s">
        <v>297</v>
      </c>
      <c r="F110" s="46" t="s">
        <v>297</v>
      </c>
      <c r="G110" s="46" t="s">
        <v>297</v>
      </c>
      <c r="H110" s="46" t="s">
        <v>297</v>
      </c>
      <c r="I110" s="46" t="s">
        <v>297</v>
      </c>
      <c r="J110" s="46" t="s">
        <v>297</v>
      </c>
      <c r="K110" s="46" t="s">
        <v>297</v>
      </c>
      <c r="L110" s="46" t="s">
        <v>297</v>
      </c>
      <c r="M110" s="46" t="s">
        <v>297</v>
      </c>
      <c r="N110" s="46"/>
      <c r="O110" s="46"/>
      <c r="P110" s="46"/>
      <c r="Q110" s="46"/>
      <c r="R110" s="46" t="s">
        <v>297</v>
      </c>
      <c r="S110" s="46" t="s">
        <v>297</v>
      </c>
      <c r="T110" s="46" t="s">
        <v>297</v>
      </c>
      <c r="U110" s="46" t="s">
        <v>297</v>
      </c>
      <c r="V110" s="46" t="s">
        <v>297</v>
      </c>
      <c r="W110" s="46" t="s">
        <v>297</v>
      </c>
      <c r="X110" s="46" t="s">
        <v>297</v>
      </c>
      <c r="Y110" s="47" t="s">
        <v>297</v>
      </c>
      <c r="Z110" s="34">
        <v>0</v>
      </c>
    </row>
    <row r="111" spans="1:26" x14ac:dyDescent="0.25">
      <c r="A111" s="10" t="s">
        <v>78</v>
      </c>
      <c r="B111" s="6"/>
      <c r="C111" s="12" t="s">
        <v>298</v>
      </c>
      <c r="D111" s="45" t="s">
        <v>299</v>
      </c>
      <c r="E111" s="46" t="s">
        <v>300</v>
      </c>
      <c r="F111" s="46" t="s">
        <v>300</v>
      </c>
      <c r="G111" s="46" t="s">
        <v>300</v>
      </c>
      <c r="H111" s="46" t="s">
        <v>300</v>
      </c>
      <c r="I111" s="46" t="s">
        <v>300</v>
      </c>
      <c r="J111" s="46" t="s">
        <v>300</v>
      </c>
      <c r="K111" s="46" t="s">
        <v>300</v>
      </c>
      <c r="L111" s="46" t="s">
        <v>300</v>
      </c>
      <c r="M111" s="46" t="s">
        <v>300</v>
      </c>
      <c r="N111" s="46"/>
      <c r="O111" s="46"/>
      <c r="P111" s="46"/>
      <c r="Q111" s="46"/>
      <c r="R111" s="46" t="s">
        <v>300</v>
      </c>
      <c r="S111" s="46" t="s">
        <v>300</v>
      </c>
      <c r="T111" s="46" t="s">
        <v>300</v>
      </c>
      <c r="U111" s="46" t="s">
        <v>300</v>
      </c>
      <c r="V111" s="46" t="s">
        <v>300</v>
      </c>
      <c r="W111" s="46" t="s">
        <v>300</v>
      </c>
      <c r="X111" s="46" t="s">
        <v>300</v>
      </c>
      <c r="Y111" s="47" t="s">
        <v>300</v>
      </c>
      <c r="Z111" s="34">
        <v>21133.02</v>
      </c>
    </row>
    <row r="112" spans="1:26" x14ac:dyDescent="0.25">
      <c r="A112" s="10"/>
      <c r="B112" s="6"/>
      <c r="C112" s="11" t="s">
        <v>301</v>
      </c>
      <c r="D112" s="48" t="s">
        <v>302</v>
      </c>
      <c r="E112" s="49" t="s">
        <v>303</v>
      </c>
      <c r="F112" s="49" t="s">
        <v>303</v>
      </c>
      <c r="G112" s="49" t="s">
        <v>303</v>
      </c>
      <c r="H112" s="49" t="s">
        <v>303</v>
      </c>
      <c r="I112" s="49" t="s">
        <v>303</v>
      </c>
      <c r="J112" s="49" t="s">
        <v>303</v>
      </c>
      <c r="K112" s="49" t="s">
        <v>303</v>
      </c>
      <c r="L112" s="49" t="s">
        <v>303</v>
      </c>
      <c r="M112" s="49" t="s">
        <v>303</v>
      </c>
      <c r="N112" s="49"/>
      <c r="O112" s="49"/>
      <c r="P112" s="49"/>
      <c r="Q112" s="49"/>
      <c r="R112" s="49" t="s">
        <v>303</v>
      </c>
      <c r="S112" s="49" t="s">
        <v>303</v>
      </c>
      <c r="T112" s="49" t="s">
        <v>303</v>
      </c>
      <c r="U112" s="49" t="s">
        <v>303</v>
      </c>
      <c r="V112" s="49" t="s">
        <v>303</v>
      </c>
      <c r="W112" s="49" t="s">
        <v>303</v>
      </c>
      <c r="X112" s="49" t="s">
        <v>303</v>
      </c>
      <c r="Y112" s="50" t="s">
        <v>303</v>
      </c>
      <c r="Z112" s="35">
        <v>6689017.0899999999</v>
      </c>
    </row>
    <row r="113" spans="1:26" x14ac:dyDescent="0.25">
      <c r="A113" s="10"/>
      <c r="B113" s="6"/>
      <c r="C113" s="12" t="s">
        <v>304</v>
      </c>
      <c r="D113" s="45" t="s">
        <v>305</v>
      </c>
      <c r="E113" s="46" t="s">
        <v>303</v>
      </c>
      <c r="F113" s="46" t="s">
        <v>303</v>
      </c>
      <c r="G113" s="46" t="s">
        <v>303</v>
      </c>
      <c r="H113" s="46" t="s">
        <v>303</v>
      </c>
      <c r="I113" s="46" t="s">
        <v>303</v>
      </c>
      <c r="J113" s="46" t="s">
        <v>303</v>
      </c>
      <c r="K113" s="46" t="s">
        <v>303</v>
      </c>
      <c r="L113" s="46" t="s">
        <v>303</v>
      </c>
      <c r="M113" s="46" t="s">
        <v>303</v>
      </c>
      <c r="N113" s="46"/>
      <c r="O113" s="46"/>
      <c r="P113" s="46"/>
      <c r="Q113" s="46"/>
      <c r="R113" s="46" t="s">
        <v>303</v>
      </c>
      <c r="S113" s="46" t="s">
        <v>303</v>
      </c>
      <c r="T113" s="46" t="s">
        <v>303</v>
      </c>
      <c r="U113" s="46" t="s">
        <v>303</v>
      </c>
      <c r="V113" s="46" t="s">
        <v>303</v>
      </c>
      <c r="W113" s="46" t="s">
        <v>303</v>
      </c>
      <c r="X113" s="46" t="s">
        <v>303</v>
      </c>
      <c r="Y113" s="47" t="s">
        <v>303</v>
      </c>
      <c r="Z113" s="35">
        <v>2966907.98</v>
      </c>
    </row>
    <row r="114" spans="1:26" x14ac:dyDescent="0.25">
      <c r="A114" s="10" t="s">
        <v>78</v>
      </c>
      <c r="B114" s="6"/>
      <c r="C114" s="14" t="s">
        <v>306</v>
      </c>
      <c r="D114" s="54" t="s">
        <v>307</v>
      </c>
      <c r="E114" s="55" t="s">
        <v>162</v>
      </c>
      <c r="F114" s="55" t="s">
        <v>162</v>
      </c>
      <c r="G114" s="55" t="s">
        <v>162</v>
      </c>
      <c r="H114" s="55" t="s">
        <v>162</v>
      </c>
      <c r="I114" s="55" t="s">
        <v>162</v>
      </c>
      <c r="J114" s="55" t="s">
        <v>162</v>
      </c>
      <c r="K114" s="55" t="s">
        <v>162</v>
      </c>
      <c r="L114" s="55" t="s">
        <v>162</v>
      </c>
      <c r="M114" s="55" t="s">
        <v>162</v>
      </c>
      <c r="N114" s="55"/>
      <c r="O114" s="55"/>
      <c r="P114" s="55"/>
      <c r="Q114" s="55"/>
      <c r="R114" s="55" t="s">
        <v>162</v>
      </c>
      <c r="S114" s="55" t="s">
        <v>162</v>
      </c>
      <c r="T114" s="55" t="s">
        <v>162</v>
      </c>
      <c r="U114" s="55" t="s">
        <v>162</v>
      </c>
      <c r="V114" s="55" t="s">
        <v>162</v>
      </c>
      <c r="W114" s="55" t="s">
        <v>162</v>
      </c>
      <c r="X114" s="55" t="s">
        <v>162</v>
      </c>
      <c r="Y114" s="56" t="s">
        <v>162</v>
      </c>
      <c r="Z114" s="34">
        <v>0</v>
      </c>
    </row>
    <row r="115" spans="1:26" x14ac:dyDescent="0.25">
      <c r="A115" s="10" t="s">
        <v>78</v>
      </c>
      <c r="B115" s="6"/>
      <c r="C115" s="14" t="s">
        <v>308</v>
      </c>
      <c r="D115" s="54" t="s">
        <v>309</v>
      </c>
      <c r="E115" s="55" t="s">
        <v>162</v>
      </c>
      <c r="F115" s="55" t="s">
        <v>162</v>
      </c>
      <c r="G115" s="55" t="s">
        <v>162</v>
      </c>
      <c r="H115" s="55" t="s">
        <v>162</v>
      </c>
      <c r="I115" s="55" t="s">
        <v>162</v>
      </c>
      <c r="J115" s="55" t="s">
        <v>162</v>
      </c>
      <c r="K115" s="55" t="s">
        <v>162</v>
      </c>
      <c r="L115" s="55" t="s">
        <v>162</v>
      </c>
      <c r="M115" s="55" t="s">
        <v>162</v>
      </c>
      <c r="N115" s="55"/>
      <c r="O115" s="55"/>
      <c r="P115" s="55"/>
      <c r="Q115" s="55"/>
      <c r="R115" s="55" t="s">
        <v>162</v>
      </c>
      <c r="S115" s="55" t="s">
        <v>162</v>
      </c>
      <c r="T115" s="55" t="s">
        <v>162</v>
      </c>
      <c r="U115" s="55" t="s">
        <v>162</v>
      </c>
      <c r="V115" s="55" t="s">
        <v>162</v>
      </c>
      <c r="W115" s="55" t="s">
        <v>162</v>
      </c>
      <c r="X115" s="55" t="s">
        <v>162</v>
      </c>
      <c r="Y115" s="56" t="s">
        <v>162</v>
      </c>
      <c r="Z115" s="34">
        <v>0</v>
      </c>
    </row>
    <row r="116" spans="1:26" x14ac:dyDescent="0.25">
      <c r="A116" s="10" t="s">
        <v>78</v>
      </c>
      <c r="B116" s="6"/>
      <c r="C116" s="14" t="s">
        <v>310</v>
      </c>
      <c r="D116" s="54" t="s">
        <v>311</v>
      </c>
      <c r="E116" s="55" t="s">
        <v>162</v>
      </c>
      <c r="F116" s="55" t="s">
        <v>162</v>
      </c>
      <c r="G116" s="55" t="s">
        <v>162</v>
      </c>
      <c r="H116" s="55" t="s">
        <v>162</v>
      </c>
      <c r="I116" s="55" t="s">
        <v>162</v>
      </c>
      <c r="J116" s="55" t="s">
        <v>162</v>
      </c>
      <c r="K116" s="55" t="s">
        <v>162</v>
      </c>
      <c r="L116" s="55" t="s">
        <v>162</v>
      </c>
      <c r="M116" s="55" t="s">
        <v>162</v>
      </c>
      <c r="N116" s="55"/>
      <c r="O116" s="55"/>
      <c r="P116" s="55"/>
      <c r="Q116" s="55"/>
      <c r="R116" s="55" t="s">
        <v>162</v>
      </c>
      <c r="S116" s="55" t="s">
        <v>162</v>
      </c>
      <c r="T116" s="55" t="s">
        <v>162</v>
      </c>
      <c r="U116" s="55" t="s">
        <v>162</v>
      </c>
      <c r="V116" s="55" t="s">
        <v>162</v>
      </c>
      <c r="W116" s="55" t="s">
        <v>162</v>
      </c>
      <c r="X116" s="55" t="s">
        <v>162</v>
      </c>
      <c r="Y116" s="56" t="s">
        <v>162</v>
      </c>
      <c r="Z116" s="34">
        <v>2966907.98</v>
      </c>
    </row>
    <row r="117" spans="1:26" x14ac:dyDescent="0.25">
      <c r="A117" s="10" t="s">
        <v>78</v>
      </c>
      <c r="B117" s="6"/>
      <c r="C117" s="14" t="s">
        <v>312</v>
      </c>
      <c r="D117" s="54" t="s">
        <v>313</v>
      </c>
      <c r="E117" s="55" t="s">
        <v>162</v>
      </c>
      <c r="F117" s="55" t="s">
        <v>162</v>
      </c>
      <c r="G117" s="55" t="s">
        <v>162</v>
      </c>
      <c r="H117" s="55" t="s">
        <v>162</v>
      </c>
      <c r="I117" s="55" t="s">
        <v>162</v>
      </c>
      <c r="J117" s="55" t="s">
        <v>162</v>
      </c>
      <c r="K117" s="55" t="s">
        <v>162</v>
      </c>
      <c r="L117" s="55" t="s">
        <v>162</v>
      </c>
      <c r="M117" s="55" t="s">
        <v>162</v>
      </c>
      <c r="N117" s="55"/>
      <c r="O117" s="55"/>
      <c r="P117" s="55"/>
      <c r="Q117" s="55"/>
      <c r="R117" s="55" t="s">
        <v>162</v>
      </c>
      <c r="S117" s="55" t="s">
        <v>162</v>
      </c>
      <c r="T117" s="55" t="s">
        <v>162</v>
      </c>
      <c r="U117" s="55" t="s">
        <v>162</v>
      </c>
      <c r="V117" s="55" t="s">
        <v>162</v>
      </c>
      <c r="W117" s="55" t="s">
        <v>162</v>
      </c>
      <c r="X117" s="55" t="s">
        <v>162</v>
      </c>
      <c r="Y117" s="56" t="s">
        <v>162</v>
      </c>
      <c r="Z117" s="34">
        <v>0</v>
      </c>
    </row>
    <row r="118" spans="1:26" x14ac:dyDescent="0.25">
      <c r="A118" s="10" t="s">
        <v>78</v>
      </c>
      <c r="B118" s="6"/>
      <c r="C118" s="12" t="s">
        <v>314</v>
      </c>
      <c r="D118" s="45" t="s">
        <v>315</v>
      </c>
      <c r="E118" s="46" t="s">
        <v>303</v>
      </c>
      <c r="F118" s="46" t="s">
        <v>303</v>
      </c>
      <c r="G118" s="46" t="s">
        <v>303</v>
      </c>
      <c r="H118" s="46" t="s">
        <v>303</v>
      </c>
      <c r="I118" s="46" t="s">
        <v>303</v>
      </c>
      <c r="J118" s="46" t="s">
        <v>303</v>
      </c>
      <c r="K118" s="46" t="s">
        <v>303</v>
      </c>
      <c r="L118" s="46" t="s">
        <v>303</v>
      </c>
      <c r="M118" s="46" t="s">
        <v>303</v>
      </c>
      <c r="N118" s="46"/>
      <c r="O118" s="46"/>
      <c r="P118" s="46"/>
      <c r="Q118" s="46"/>
      <c r="R118" s="46" t="s">
        <v>303</v>
      </c>
      <c r="S118" s="46" t="s">
        <v>303</v>
      </c>
      <c r="T118" s="46" t="s">
        <v>303</v>
      </c>
      <c r="U118" s="46" t="s">
        <v>303</v>
      </c>
      <c r="V118" s="46" t="s">
        <v>303</v>
      </c>
      <c r="W118" s="46" t="s">
        <v>303</v>
      </c>
      <c r="X118" s="46" t="s">
        <v>303</v>
      </c>
      <c r="Y118" s="47" t="s">
        <v>303</v>
      </c>
      <c r="Z118" s="34">
        <v>3722109.1100000003</v>
      </c>
    </row>
    <row r="119" spans="1:26" x14ac:dyDescent="0.25">
      <c r="A119" s="10"/>
      <c r="B119" s="6"/>
      <c r="C119" s="13" t="s">
        <v>316</v>
      </c>
      <c r="D119" s="51" t="s">
        <v>317</v>
      </c>
      <c r="E119" s="52" t="s">
        <v>318</v>
      </c>
      <c r="F119" s="52" t="s">
        <v>318</v>
      </c>
      <c r="G119" s="52" t="s">
        <v>318</v>
      </c>
      <c r="H119" s="52" t="s">
        <v>318</v>
      </c>
      <c r="I119" s="52" t="s">
        <v>318</v>
      </c>
      <c r="J119" s="52" t="s">
        <v>318</v>
      </c>
      <c r="K119" s="52" t="s">
        <v>318</v>
      </c>
      <c r="L119" s="52" t="s">
        <v>318</v>
      </c>
      <c r="M119" s="52" t="s">
        <v>318</v>
      </c>
      <c r="N119" s="52"/>
      <c r="O119" s="52"/>
      <c r="P119" s="52"/>
      <c r="Q119" s="52"/>
      <c r="R119" s="52" t="s">
        <v>318</v>
      </c>
      <c r="S119" s="52" t="s">
        <v>318</v>
      </c>
      <c r="T119" s="52" t="s">
        <v>318</v>
      </c>
      <c r="U119" s="52" t="s">
        <v>318</v>
      </c>
      <c r="V119" s="52" t="s">
        <v>318</v>
      </c>
      <c r="W119" s="52" t="s">
        <v>318</v>
      </c>
      <c r="X119" s="52" t="s">
        <v>318</v>
      </c>
      <c r="Y119" s="53" t="s">
        <v>318</v>
      </c>
      <c r="Z119" s="37">
        <v>10760107.51</v>
      </c>
    </row>
    <row r="120" spans="1:26" x14ac:dyDescent="0.25">
      <c r="A120" s="10" t="s">
        <v>319</v>
      </c>
      <c r="B120" s="6"/>
      <c r="C120" s="11" t="s">
        <v>320</v>
      </c>
      <c r="D120" s="48" t="s">
        <v>321</v>
      </c>
      <c r="E120" s="49" t="s">
        <v>318</v>
      </c>
      <c r="F120" s="49" t="s">
        <v>318</v>
      </c>
      <c r="G120" s="49" t="s">
        <v>318</v>
      </c>
      <c r="H120" s="49" t="s">
        <v>318</v>
      </c>
      <c r="I120" s="49" t="s">
        <v>318</v>
      </c>
      <c r="J120" s="49" t="s">
        <v>318</v>
      </c>
      <c r="K120" s="49" t="s">
        <v>318</v>
      </c>
      <c r="L120" s="49" t="s">
        <v>318</v>
      </c>
      <c r="M120" s="49" t="s">
        <v>318</v>
      </c>
      <c r="N120" s="49"/>
      <c r="O120" s="49"/>
      <c r="P120" s="49"/>
      <c r="Q120" s="49"/>
      <c r="R120" s="49" t="s">
        <v>318</v>
      </c>
      <c r="S120" s="49" t="s">
        <v>318</v>
      </c>
      <c r="T120" s="49" t="s">
        <v>318</v>
      </c>
      <c r="U120" s="49" t="s">
        <v>318</v>
      </c>
      <c r="V120" s="49" t="s">
        <v>318</v>
      </c>
      <c r="W120" s="49" t="s">
        <v>318</v>
      </c>
      <c r="X120" s="49" t="s">
        <v>318</v>
      </c>
      <c r="Y120" s="50" t="s">
        <v>318</v>
      </c>
      <c r="Z120" s="34">
        <v>10390023.85</v>
      </c>
    </row>
    <row r="121" spans="1:26" x14ac:dyDescent="0.25">
      <c r="A121" s="10" t="s">
        <v>319</v>
      </c>
      <c r="B121" s="6"/>
      <c r="C121" s="11" t="s">
        <v>322</v>
      </c>
      <c r="D121" s="48" t="s">
        <v>323</v>
      </c>
      <c r="E121" s="49" t="s">
        <v>318</v>
      </c>
      <c r="F121" s="49" t="s">
        <v>318</v>
      </c>
      <c r="G121" s="49" t="s">
        <v>318</v>
      </c>
      <c r="H121" s="49" t="s">
        <v>318</v>
      </c>
      <c r="I121" s="49" t="s">
        <v>318</v>
      </c>
      <c r="J121" s="49" t="s">
        <v>318</v>
      </c>
      <c r="K121" s="49" t="s">
        <v>318</v>
      </c>
      <c r="L121" s="49" t="s">
        <v>318</v>
      </c>
      <c r="M121" s="49" t="s">
        <v>318</v>
      </c>
      <c r="N121" s="49"/>
      <c r="O121" s="49"/>
      <c r="P121" s="49"/>
      <c r="Q121" s="49"/>
      <c r="R121" s="49" t="s">
        <v>318</v>
      </c>
      <c r="S121" s="49" t="s">
        <v>318</v>
      </c>
      <c r="T121" s="49" t="s">
        <v>318</v>
      </c>
      <c r="U121" s="49" t="s">
        <v>318</v>
      </c>
      <c r="V121" s="49" t="s">
        <v>318</v>
      </c>
      <c r="W121" s="49" t="s">
        <v>318</v>
      </c>
      <c r="X121" s="49" t="s">
        <v>318</v>
      </c>
      <c r="Y121" s="50" t="s">
        <v>318</v>
      </c>
      <c r="Z121" s="34">
        <v>274073.66000000003</v>
      </c>
    </row>
    <row r="122" spans="1:26" x14ac:dyDescent="0.25">
      <c r="A122" s="10" t="s">
        <v>319</v>
      </c>
      <c r="B122" s="6"/>
      <c r="C122" s="11" t="s">
        <v>324</v>
      </c>
      <c r="D122" s="48" t="s">
        <v>325</v>
      </c>
      <c r="E122" s="49" t="s">
        <v>318</v>
      </c>
      <c r="F122" s="49" t="s">
        <v>318</v>
      </c>
      <c r="G122" s="49" t="s">
        <v>318</v>
      </c>
      <c r="H122" s="49" t="s">
        <v>318</v>
      </c>
      <c r="I122" s="49" t="s">
        <v>318</v>
      </c>
      <c r="J122" s="49" t="s">
        <v>318</v>
      </c>
      <c r="K122" s="49" t="s">
        <v>318</v>
      </c>
      <c r="L122" s="49" t="s">
        <v>318</v>
      </c>
      <c r="M122" s="49" t="s">
        <v>318</v>
      </c>
      <c r="N122" s="49"/>
      <c r="O122" s="49"/>
      <c r="P122" s="49"/>
      <c r="Q122" s="49"/>
      <c r="R122" s="49" t="s">
        <v>318</v>
      </c>
      <c r="S122" s="49" t="s">
        <v>318</v>
      </c>
      <c r="T122" s="49" t="s">
        <v>318</v>
      </c>
      <c r="U122" s="49" t="s">
        <v>318</v>
      </c>
      <c r="V122" s="49" t="s">
        <v>318</v>
      </c>
      <c r="W122" s="49" t="s">
        <v>318</v>
      </c>
      <c r="X122" s="49" t="s">
        <v>318</v>
      </c>
      <c r="Y122" s="50" t="s">
        <v>318</v>
      </c>
      <c r="Z122" s="34">
        <v>96010</v>
      </c>
    </row>
    <row r="123" spans="1:26" x14ac:dyDescent="0.25">
      <c r="A123" s="10"/>
      <c r="B123" s="6"/>
      <c r="C123" s="13" t="s">
        <v>326</v>
      </c>
      <c r="D123" s="51" t="s">
        <v>327</v>
      </c>
      <c r="E123" s="52" t="s">
        <v>328</v>
      </c>
      <c r="F123" s="52" t="s">
        <v>328</v>
      </c>
      <c r="G123" s="52" t="s">
        <v>328</v>
      </c>
      <c r="H123" s="52" t="s">
        <v>328</v>
      </c>
      <c r="I123" s="52" t="s">
        <v>328</v>
      </c>
      <c r="J123" s="52" t="s">
        <v>328</v>
      </c>
      <c r="K123" s="52" t="s">
        <v>328</v>
      </c>
      <c r="L123" s="52" t="s">
        <v>328</v>
      </c>
      <c r="M123" s="52" t="s">
        <v>328</v>
      </c>
      <c r="N123" s="52"/>
      <c r="O123" s="52"/>
      <c r="P123" s="52"/>
      <c r="Q123" s="52"/>
      <c r="R123" s="52" t="s">
        <v>328</v>
      </c>
      <c r="S123" s="52" t="s">
        <v>328</v>
      </c>
      <c r="T123" s="52" t="s">
        <v>328</v>
      </c>
      <c r="U123" s="52" t="s">
        <v>328</v>
      </c>
      <c r="V123" s="52" t="s">
        <v>328</v>
      </c>
      <c r="W123" s="52" t="s">
        <v>328</v>
      </c>
      <c r="X123" s="52" t="s">
        <v>328</v>
      </c>
      <c r="Y123" s="53" t="s">
        <v>328</v>
      </c>
      <c r="Z123" s="36">
        <v>14701165.939999999</v>
      </c>
    </row>
    <row r="124" spans="1:26" x14ac:dyDescent="0.25">
      <c r="A124" s="10" t="s">
        <v>329</v>
      </c>
      <c r="B124" s="6"/>
      <c r="C124" s="11" t="s">
        <v>330</v>
      </c>
      <c r="D124" s="48" t="s">
        <v>331</v>
      </c>
      <c r="E124" s="49" t="s">
        <v>332</v>
      </c>
      <c r="F124" s="49" t="s">
        <v>332</v>
      </c>
      <c r="G124" s="49" t="s">
        <v>332</v>
      </c>
      <c r="H124" s="49" t="s">
        <v>332</v>
      </c>
      <c r="I124" s="49" t="s">
        <v>332</v>
      </c>
      <c r="J124" s="49" t="s">
        <v>332</v>
      </c>
      <c r="K124" s="49" t="s">
        <v>332</v>
      </c>
      <c r="L124" s="49" t="s">
        <v>332</v>
      </c>
      <c r="M124" s="49" t="s">
        <v>332</v>
      </c>
      <c r="N124" s="49"/>
      <c r="O124" s="49"/>
      <c r="P124" s="49"/>
      <c r="Q124" s="49"/>
      <c r="R124" s="49" t="s">
        <v>332</v>
      </c>
      <c r="S124" s="49" t="s">
        <v>332</v>
      </c>
      <c r="T124" s="49" t="s">
        <v>332</v>
      </c>
      <c r="U124" s="49" t="s">
        <v>332</v>
      </c>
      <c r="V124" s="49" t="s">
        <v>332</v>
      </c>
      <c r="W124" s="49" t="s">
        <v>332</v>
      </c>
      <c r="X124" s="49" t="s">
        <v>332</v>
      </c>
      <c r="Y124" s="50" t="s">
        <v>332</v>
      </c>
      <c r="Z124" s="34">
        <v>0</v>
      </c>
    </row>
    <row r="125" spans="1:26" x14ac:dyDescent="0.25">
      <c r="A125" s="10" t="s">
        <v>329</v>
      </c>
      <c r="B125" s="6"/>
      <c r="C125" s="11" t="s">
        <v>333</v>
      </c>
      <c r="D125" s="48" t="s">
        <v>334</v>
      </c>
      <c r="E125" s="49" t="s">
        <v>335</v>
      </c>
      <c r="F125" s="49" t="s">
        <v>335</v>
      </c>
      <c r="G125" s="49" t="s">
        <v>335</v>
      </c>
      <c r="H125" s="49" t="s">
        <v>335</v>
      </c>
      <c r="I125" s="49" t="s">
        <v>335</v>
      </c>
      <c r="J125" s="49" t="s">
        <v>335</v>
      </c>
      <c r="K125" s="49" t="s">
        <v>335</v>
      </c>
      <c r="L125" s="49" t="s">
        <v>335</v>
      </c>
      <c r="M125" s="49" t="s">
        <v>335</v>
      </c>
      <c r="N125" s="49"/>
      <c r="O125" s="49"/>
      <c r="P125" s="49"/>
      <c r="Q125" s="49"/>
      <c r="R125" s="49" t="s">
        <v>335</v>
      </c>
      <c r="S125" s="49" t="s">
        <v>335</v>
      </c>
      <c r="T125" s="49" t="s">
        <v>335</v>
      </c>
      <c r="U125" s="49" t="s">
        <v>335</v>
      </c>
      <c r="V125" s="49" t="s">
        <v>335</v>
      </c>
      <c r="W125" s="49" t="s">
        <v>335</v>
      </c>
      <c r="X125" s="49" t="s">
        <v>335</v>
      </c>
      <c r="Y125" s="50" t="s">
        <v>335</v>
      </c>
      <c r="Z125" s="34">
        <v>4262591.49</v>
      </c>
    </row>
    <row r="126" spans="1:26" x14ac:dyDescent="0.25">
      <c r="A126" s="10" t="s">
        <v>329</v>
      </c>
      <c r="B126" s="6"/>
      <c r="C126" s="11" t="s">
        <v>336</v>
      </c>
      <c r="D126" s="48" t="s">
        <v>337</v>
      </c>
      <c r="E126" s="49" t="s">
        <v>338</v>
      </c>
      <c r="F126" s="49" t="s">
        <v>338</v>
      </c>
      <c r="G126" s="49" t="s">
        <v>338</v>
      </c>
      <c r="H126" s="49" t="s">
        <v>338</v>
      </c>
      <c r="I126" s="49" t="s">
        <v>338</v>
      </c>
      <c r="J126" s="49" t="s">
        <v>338</v>
      </c>
      <c r="K126" s="49" t="s">
        <v>338</v>
      </c>
      <c r="L126" s="49" t="s">
        <v>338</v>
      </c>
      <c r="M126" s="49" t="s">
        <v>338</v>
      </c>
      <c r="N126" s="49"/>
      <c r="O126" s="49"/>
      <c r="P126" s="49"/>
      <c r="Q126" s="49"/>
      <c r="R126" s="49" t="s">
        <v>338</v>
      </c>
      <c r="S126" s="49" t="s">
        <v>338</v>
      </c>
      <c r="T126" s="49" t="s">
        <v>338</v>
      </c>
      <c r="U126" s="49" t="s">
        <v>338</v>
      </c>
      <c r="V126" s="49" t="s">
        <v>338</v>
      </c>
      <c r="W126" s="49" t="s">
        <v>338</v>
      </c>
      <c r="X126" s="49" t="s">
        <v>338</v>
      </c>
      <c r="Y126" s="50" t="s">
        <v>338</v>
      </c>
      <c r="Z126" s="34">
        <v>4960665.62</v>
      </c>
    </row>
    <row r="127" spans="1:26" x14ac:dyDescent="0.25">
      <c r="A127" s="10" t="s">
        <v>329</v>
      </c>
      <c r="B127" s="6"/>
      <c r="C127" s="7" t="s">
        <v>339</v>
      </c>
      <c r="D127" s="48" t="s">
        <v>340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50"/>
      <c r="Z127" s="34">
        <v>5477908.8300000001</v>
      </c>
    </row>
    <row r="128" spans="1:26" x14ac:dyDescent="0.25">
      <c r="A128" s="10" t="s">
        <v>329</v>
      </c>
      <c r="B128" s="6"/>
      <c r="C128" s="11" t="s">
        <v>341</v>
      </c>
      <c r="D128" s="48" t="s">
        <v>342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50"/>
      <c r="Z128" s="34">
        <v>0</v>
      </c>
    </row>
    <row r="129" spans="1:26" x14ac:dyDescent="0.25">
      <c r="A129" s="10" t="s">
        <v>329</v>
      </c>
      <c r="B129" s="6"/>
      <c r="C129" s="11" t="s">
        <v>343</v>
      </c>
      <c r="D129" s="48" t="s">
        <v>344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50"/>
      <c r="Z129" s="34">
        <v>0</v>
      </c>
    </row>
    <row r="130" spans="1:26" x14ac:dyDescent="0.25">
      <c r="A130" s="10" t="s">
        <v>345</v>
      </c>
      <c r="B130" s="6"/>
      <c r="C130" s="13" t="s">
        <v>346</v>
      </c>
      <c r="D130" s="51" t="s">
        <v>347</v>
      </c>
      <c r="E130" s="52" t="s">
        <v>348</v>
      </c>
      <c r="F130" s="52" t="s">
        <v>348</v>
      </c>
      <c r="G130" s="52" t="s">
        <v>348</v>
      </c>
      <c r="H130" s="52" t="s">
        <v>348</v>
      </c>
      <c r="I130" s="52" t="s">
        <v>348</v>
      </c>
      <c r="J130" s="52" t="s">
        <v>348</v>
      </c>
      <c r="K130" s="52" t="s">
        <v>348</v>
      </c>
      <c r="L130" s="52" t="s">
        <v>348</v>
      </c>
      <c r="M130" s="52" t="s">
        <v>348</v>
      </c>
      <c r="N130" s="52"/>
      <c r="O130" s="52"/>
      <c r="P130" s="52"/>
      <c r="Q130" s="52"/>
      <c r="R130" s="52" t="s">
        <v>348</v>
      </c>
      <c r="S130" s="52" t="s">
        <v>348</v>
      </c>
      <c r="T130" s="52" t="s">
        <v>348</v>
      </c>
      <c r="U130" s="52" t="s">
        <v>348</v>
      </c>
      <c r="V130" s="52" t="s">
        <v>348</v>
      </c>
      <c r="W130" s="52" t="s">
        <v>348</v>
      </c>
      <c r="X130" s="52" t="s">
        <v>348</v>
      </c>
      <c r="Y130" s="53" t="s">
        <v>348</v>
      </c>
      <c r="Z130" s="34">
        <v>0</v>
      </c>
    </row>
    <row r="131" spans="1:26" x14ac:dyDescent="0.25">
      <c r="A131" s="10"/>
      <c r="B131" s="6"/>
      <c r="C131" s="13" t="s">
        <v>349</v>
      </c>
      <c r="D131" s="51" t="s">
        <v>350</v>
      </c>
      <c r="E131" s="52" t="s">
        <v>351</v>
      </c>
      <c r="F131" s="52" t="s">
        <v>351</v>
      </c>
      <c r="G131" s="52" t="s">
        <v>351</v>
      </c>
      <c r="H131" s="52" t="s">
        <v>351</v>
      </c>
      <c r="I131" s="52" t="s">
        <v>351</v>
      </c>
      <c r="J131" s="52" t="s">
        <v>351</v>
      </c>
      <c r="K131" s="52" t="s">
        <v>351</v>
      </c>
      <c r="L131" s="52" t="s">
        <v>351</v>
      </c>
      <c r="M131" s="52" t="s">
        <v>351</v>
      </c>
      <c r="N131" s="52"/>
      <c r="O131" s="52"/>
      <c r="P131" s="52"/>
      <c r="Q131" s="52"/>
      <c r="R131" s="52" t="s">
        <v>351</v>
      </c>
      <c r="S131" s="52" t="s">
        <v>351</v>
      </c>
      <c r="T131" s="52" t="s">
        <v>351</v>
      </c>
      <c r="U131" s="52" t="s">
        <v>351</v>
      </c>
      <c r="V131" s="52" t="s">
        <v>351</v>
      </c>
      <c r="W131" s="52" t="s">
        <v>351</v>
      </c>
      <c r="X131" s="52" t="s">
        <v>351</v>
      </c>
      <c r="Y131" s="53" t="s">
        <v>351</v>
      </c>
      <c r="Z131" s="36">
        <v>880245.78</v>
      </c>
    </row>
    <row r="132" spans="1:26" x14ac:dyDescent="0.25">
      <c r="A132" s="10" t="s">
        <v>78</v>
      </c>
      <c r="B132" s="6"/>
      <c r="C132" s="11" t="s">
        <v>352</v>
      </c>
      <c r="D132" s="48" t="s">
        <v>353</v>
      </c>
      <c r="E132" s="49" t="s">
        <v>351</v>
      </c>
      <c r="F132" s="49" t="s">
        <v>351</v>
      </c>
      <c r="G132" s="49" t="s">
        <v>351</v>
      </c>
      <c r="H132" s="49" t="s">
        <v>351</v>
      </c>
      <c r="I132" s="49" t="s">
        <v>351</v>
      </c>
      <c r="J132" s="49" t="s">
        <v>351</v>
      </c>
      <c r="K132" s="49" t="s">
        <v>351</v>
      </c>
      <c r="L132" s="49" t="s">
        <v>351</v>
      </c>
      <c r="M132" s="49" t="s">
        <v>351</v>
      </c>
      <c r="N132" s="49"/>
      <c r="O132" s="49"/>
      <c r="P132" s="49"/>
      <c r="Q132" s="49"/>
      <c r="R132" s="49" t="s">
        <v>351</v>
      </c>
      <c r="S132" s="49" t="s">
        <v>351</v>
      </c>
      <c r="T132" s="49" t="s">
        <v>351</v>
      </c>
      <c r="U132" s="49" t="s">
        <v>351</v>
      </c>
      <c r="V132" s="49" t="s">
        <v>351</v>
      </c>
      <c r="W132" s="49" t="s">
        <v>351</v>
      </c>
      <c r="X132" s="49" t="s">
        <v>351</v>
      </c>
      <c r="Y132" s="50" t="s">
        <v>351</v>
      </c>
      <c r="Z132" s="34">
        <v>0</v>
      </c>
    </row>
    <row r="133" spans="1:26" x14ac:dyDescent="0.25">
      <c r="A133" s="10" t="s">
        <v>78</v>
      </c>
      <c r="B133" s="6"/>
      <c r="C133" s="11" t="s">
        <v>354</v>
      </c>
      <c r="D133" s="48" t="s">
        <v>355</v>
      </c>
      <c r="E133" s="49" t="s">
        <v>356</v>
      </c>
      <c r="F133" s="49" t="s">
        <v>356</v>
      </c>
      <c r="G133" s="49" t="s">
        <v>356</v>
      </c>
      <c r="H133" s="49" t="s">
        <v>356</v>
      </c>
      <c r="I133" s="49" t="s">
        <v>356</v>
      </c>
      <c r="J133" s="49" t="s">
        <v>356</v>
      </c>
      <c r="K133" s="49" t="s">
        <v>356</v>
      </c>
      <c r="L133" s="49" t="s">
        <v>356</v>
      </c>
      <c r="M133" s="49" t="s">
        <v>356</v>
      </c>
      <c r="N133" s="49"/>
      <c r="O133" s="49"/>
      <c r="P133" s="49"/>
      <c r="Q133" s="49"/>
      <c r="R133" s="49" t="s">
        <v>356</v>
      </c>
      <c r="S133" s="49" t="s">
        <v>356</v>
      </c>
      <c r="T133" s="49" t="s">
        <v>356</v>
      </c>
      <c r="U133" s="49" t="s">
        <v>356</v>
      </c>
      <c r="V133" s="49" t="s">
        <v>356</v>
      </c>
      <c r="W133" s="49" t="s">
        <v>356</v>
      </c>
      <c r="X133" s="49" t="s">
        <v>356</v>
      </c>
      <c r="Y133" s="50" t="s">
        <v>356</v>
      </c>
      <c r="Z133" s="34">
        <v>19435.46</v>
      </c>
    </row>
    <row r="134" spans="1:26" x14ac:dyDescent="0.25">
      <c r="A134" s="10" t="s">
        <v>78</v>
      </c>
      <c r="B134" s="6"/>
      <c r="C134" s="11" t="s">
        <v>357</v>
      </c>
      <c r="D134" s="48" t="s">
        <v>358</v>
      </c>
      <c r="E134" s="49" t="s">
        <v>359</v>
      </c>
      <c r="F134" s="49" t="s">
        <v>359</v>
      </c>
      <c r="G134" s="49" t="s">
        <v>359</v>
      </c>
      <c r="H134" s="49" t="s">
        <v>359</v>
      </c>
      <c r="I134" s="49" t="s">
        <v>359</v>
      </c>
      <c r="J134" s="49" t="s">
        <v>359</v>
      </c>
      <c r="K134" s="49" t="s">
        <v>359</v>
      </c>
      <c r="L134" s="49" t="s">
        <v>359</v>
      </c>
      <c r="M134" s="49" t="s">
        <v>359</v>
      </c>
      <c r="N134" s="49"/>
      <c r="O134" s="49"/>
      <c r="P134" s="49"/>
      <c r="Q134" s="49"/>
      <c r="R134" s="49" t="s">
        <v>359</v>
      </c>
      <c r="S134" s="49" t="s">
        <v>359</v>
      </c>
      <c r="T134" s="49" t="s">
        <v>359</v>
      </c>
      <c r="U134" s="49" t="s">
        <v>359</v>
      </c>
      <c r="V134" s="49" t="s">
        <v>359</v>
      </c>
      <c r="W134" s="49" t="s">
        <v>359</v>
      </c>
      <c r="X134" s="49" t="s">
        <v>359</v>
      </c>
      <c r="Y134" s="50" t="s">
        <v>359</v>
      </c>
      <c r="Z134" s="34">
        <v>860810.32000000007</v>
      </c>
    </row>
    <row r="135" spans="1:26" x14ac:dyDescent="0.25">
      <c r="A135" s="10"/>
      <c r="B135" s="6"/>
      <c r="C135" s="13" t="s">
        <v>360</v>
      </c>
      <c r="D135" s="51" t="s">
        <v>361</v>
      </c>
      <c r="E135" s="52" t="s">
        <v>361</v>
      </c>
      <c r="F135" s="52" t="s">
        <v>361</v>
      </c>
      <c r="G135" s="52" t="s">
        <v>361</v>
      </c>
      <c r="H135" s="52" t="s">
        <v>361</v>
      </c>
      <c r="I135" s="52" t="s">
        <v>361</v>
      </c>
      <c r="J135" s="52" t="s">
        <v>361</v>
      </c>
      <c r="K135" s="52" t="s">
        <v>361</v>
      </c>
      <c r="L135" s="52" t="s">
        <v>361</v>
      </c>
      <c r="M135" s="52" t="s">
        <v>361</v>
      </c>
      <c r="N135" s="52"/>
      <c r="O135" s="52"/>
      <c r="P135" s="52"/>
      <c r="Q135" s="52"/>
      <c r="R135" s="52" t="s">
        <v>361</v>
      </c>
      <c r="S135" s="52" t="s">
        <v>361</v>
      </c>
      <c r="T135" s="52" t="s">
        <v>361</v>
      </c>
      <c r="U135" s="52" t="s">
        <v>361</v>
      </c>
      <c r="V135" s="52" t="s">
        <v>361</v>
      </c>
      <c r="W135" s="52" t="s">
        <v>361</v>
      </c>
      <c r="X135" s="52" t="s">
        <v>361</v>
      </c>
      <c r="Y135" s="53" t="s">
        <v>361</v>
      </c>
      <c r="Z135" s="37">
        <v>859654359.32999992</v>
      </c>
    </row>
    <row r="136" spans="1:26" x14ac:dyDescent="0.25">
      <c r="A136" s="23"/>
      <c r="B136" s="6"/>
      <c r="C136" s="18"/>
      <c r="D136" s="63" t="s">
        <v>362</v>
      </c>
      <c r="E136" s="64" t="s">
        <v>362</v>
      </c>
      <c r="F136" s="64" t="s">
        <v>362</v>
      </c>
      <c r="G136" s="64" t="s">
        <v>362</v>
      </c>
      <c r="H136" s="64" t="s">
        <v>362</v>
      </c>
      <c r="I136" s="64" t="s">
        <v>362</v>
      </c>
      <c r="J136" s="64" t="s">
        <v>362</v>
      </c>
      <c r="K136" s="64" t="s">
        <v>362</v>
      </c>
      <c r="L136" s="64" t="s">
        <v>362</v>
      </c>
      <c r="M136" s="64" t="s">
        <v>362</v>
      </c>
      <c r="N136" s="64"/>
      <c r="O136" s="64"/>
      <c r="P136" s="64"/>
      <c r="Q136" s="64"/>
      <c r="R136" s="64" t="s">
        <v>362</v>
      </c>
      <c r="S136" s="64" t="s">
        <v>362</v>
      </c>
      <c r="T136" s="64" t="s">
        <v>362</v>
      </c>
      <c r="U136" s="64" t="s">
        <v>362</v>
      </c>
      <c r="V136" s="64" t="s">
        <v>362</v>
      </c>
      <c r="W136" s="64" t="s">
        <v>362</v>
      </c>
      <c r="X136" s="64" t="s">
        <v>362</v>
      </c>
      <c r="Y136" s="65" t="s">
        <v>362</v>
      </c>
      <c r="Z136" s="39"/>
    </row>
    <row r="137" spans="1:26" x14ac:dyDescent="0.25">
      <c r="A137" s="10"/>
      <c r="B137" s="6"/>
      <c r="C137" s="13" t="s">
        <v>363</v>
      </c>
      <c r="D137" s="51" t="s">
        <v>364</v>
      </c>
      <c r="E137" s="52" t="s">
        <v>364</v>
      </c>
      <c r="F137" s="52" t="s">
        <v>364</v>
      </c>
      <c r="G137" s="52" t="s">
        <v>364</v>
      </c>
      <c r="H137" s="52" t="s">
        <v>364</v>
      </c>
      <c r="I137" s="52" t="s">
        <v>364</v>
      </c>
      <c r="J137" s="52" t="s">
        <v>364</v>
      </c>
      <c r="K137" s="52" t="s">
        <v>364</v>
      </c>
      <c r="L137" s="52" t="s">
        <v>364</v>
      </c>
      <c r="M137" s="52" t="s">
        <v>364</v>
      </c>
      <c r="N137" s="52"/>
      <c r="O137" s="52"/>
      <c r="P137" s="52"/>
      <c r="Q137" s="52"/>
      <c r="R137" s="52" t="s">
        <v>364</v>
      </c>
      <c r="S137" s="52" t="s">
        <v>364</v>
      </c>
      <c r="T137" s="52" t="s">
        <v>364</v>
      </c>
      <c r="U137" s="52" t="s">
        <v>364</v>
      </c>
      <c r="V137" s="52" t="s">
        <v>364</v>
      </c>
      <c r="W137" s="52" t="s">
        <v>364</v>
      </c>
      <c r="X137" s="52" t="s">
        <v>364</v>
      </c>
      <c r="Y137" s="53" t="s">
        <v>364</v>
      </c>
      <c r="Z137" s="37">
        <v>144861004.10999998</v>
      </c>
    </row>
    <row r="138" spans="1:26" x14ac:dyDescent="0.25">
      <c r="A138" s="10"/>
      <c r="B138" s="6"/>
      <c r="C138" s="11" t="s">
        <v>365</v>
      </c>
      <c r="D138" s="48" t="s">
        <v>366</v>
      </c>
      <c r="E138" s="49" t="s">
        <v>366</v>
      </c>
      <c r="F138" s="49" t="s">
        <v>366</v>
      </c>
      <c r="G138" s="49" t="s">
        <v>366</v>
      </c>
      <c r="H138" s="49" t="s">
        <v>366</v>
      </c>
      <c r="I138" s="49" t="s">
        <v>366</v>
      </c>
      <c r="J138" s="49" t="s">
        <v>366</v>
      </c>
      <c r="K138" s="49" t="s">
        <v>366</v>
      </c>
      <c r="L138" s="49" t="s">
        <v>366</v>
      </c>
      <c r="M138" s="49" t="s">
        <v>366</v>
      </c>
      <c r="N138" s="49"/>
      <c r="O138" s="49"/>
      <c r="P138" s="49"/>
      <c r="Q138" s="49"/>
      <c r="R138" s="49" t="s">
        <v>366</v>
      </c>
      <c r="S138" s="49" t="s">
        <v>366</v>
      </c>
      <c r="T138" s="49" t="s">
        <v>366</v>
      </c>
      <c r="U138" s="49" t="s">
        <v>366</v>
      </c>
      <c r="V138" s="49" t="s">
        <v>366</v>
      </c>
      <c r="W138" s="49" t="s">
        <v>366</v>
      </c>
      <c r="X138" s="49" t="s">
        <v>366</v>
      </c>
      <c r="Y138" s="50" t="s">
        <v>366</v>
      </c>
      <c r="Z138" s="36">
        <v>143738502.69999999</v>
      </c>
    </row>
    <row r="139" spans="1:26" x14ac:dyDescent="0.25">
      <c r="A139" s="10"/>
      <c r="B139" s="6"/>
      <c r="C139" s="12" t="s">
        <v>367</v>
      </c>
      <c r="D139" s="45" t="s">
        <v>368</v>
      </c>
      <c r="E139" s="46" t="s">
        <v>368</v>
      </c>
      <c r="F139" s="46" t="s">
        <v>368</v>
      </c>
      <c r="G139" s="46" t="s">
        <v>368</v>
      </c>
      <c r="H139" s="46" t="s">
        <v>368</v>
      </c>
      <c r="I139" s="46" t="s">
        <v>368</v>
      </c>
      <c r="J139" s="46" t="s">
        <v>368</v>
      </c>
      <c r="K139" s="46" t="s">
        <v>368</v>
      </c>
      <c r="L139" s="46" t="s">
        <v>368</v>
      </c>
      <c r="M139" s="46" t="s">
        <v>368</v>
      </c>
      <c r="N139" s="46"/>
      <c r="O139" s="46"/>
      <c r="P139" s="46"/>
      <c r="Q139" s="46"/>
      <c r="R139" s="46" t="s">
        <v>368</v>
      </c>
      <c r="S139" s="46" t="s">
        <v>368</v>
      </c>
      <c r="T139" s="46" t="s">
        <v>368</v>
      </c>
      <c r="U139" s="46" t="s">
        <v>368</v>
      </c>
      <c r="V139" s="46" t="s">
        <v>368</v>
      </c>
      <c r="W139" s="46" t="s">
        <v>368</v>
      </c>
      <c r="X139" s="46" t="s">
        <v>368</v>
      </c>
      <c r="Y139" s="47" t="s">
        <v>368</v>
      </c>
      <c r="Z139" s="35">
        <v>82243484.599999979</v>
      </c>
    </row>
    <row r="140" spans="1:26" x14ac:dyDescent="0.25">
      <c r="A140" s="10" t="s">
        <v>369</v>
      </c>
      <c r="B140" s="6"/>
      <c r="C140" s="10" t="s">
        <v>370</v>
      </c>
      <c r="D140" s="54" t="s">
        <v>371</v>
      </c>
      <c r="E140" s="55" t="s">
        <v>372</v>
      </c>
      <c r="F140" s="55" t="s">
        <v>372</v>
      </c>
      <c r="G140" s="55" t="s">
        <v>372</v>
      </c>
      <c r="H140" s="55" t="s">
        <v>372</v>
      </c>
      <c r="I140" s="55" t="s">
        <v>372</v>
      </c>
      <c r="J140" s="55" t="s">
        <v>372</v>
      </c>
      <c r="K140" s="55" t="s">
        <v>372</v>
      </c>
      <c r="L140" s="55" t="s">
        <v>372</v>
      </c>
      <c r="M140" s="55" t="s">
        <v>372</v>
      </c>
      <c r="N140" s="55"/>
      <c r="O140" s="55"/>
      <c r="P140" s="55"/>
      <c r="Q140" s="55"/>
      <c r="R140" s="55" t="s">
        <v>372</v>
      </c>
      <c r="S140" s="55" t="s">
        <v>372</v>
      </c>
      <c r="T140" s="55" t="s">
        <v>372</v>
      </c>
      <c r="U140" s="55" t="s">
        <v>372</v>
      </c>
      <c r="V140" s="55" t="s">
        <v>372</v>
      </c>
      <c r="W140" s="55" t="s">
        <v>372</v>
      </c>
      <c r="X140" s="55" t="s">
        <v>372</v>
      </c>
      <c r="Y140" s="56" t="s">
        <v>372</v>
      </c>
      <c r="Z140" s="40">
        <v>80763778.529999986</v>
      </c>
    </row>
    <row r="141" spans="1:26" x14ac:dyDescent="0.25">
      <c r="A141" s="10" t="s">
        <v>373</v>
      </c>
      <c r="B141" s="6"/>
      <c r="C141" s="10" t="s">
        <v>374</v>
      </c>
      <c r="D141" s="54" t="s">
        <v>375</v>
      </c>
      <c r="E141" s="55" t="s">
        <v>372</v>
      </c>
      <c r="F141" s="55" t="s">
        <v>372</v>
      </c>
      <c r="G141" s="55" t="s">
        <v>372</v>
      </c>
      <c r="H141" s="55" t="s">
        <v>372</v>
      </c>
      <c r="I141" s="55" t="s">
        <v>372</v>
      </c>
      <c r="J141" s="55" t="s">
        <v>372</v>
      </c>
      <c r="K141" s="55" t="s">
        <v>372</v>
      </c>
      <c r="L141" s="55" t="s">
        <v>372</v>
      </c>
      <c r="M141" s="55" t="s">
        <v>372</v>
      </c>
      <c r="N141" s="55"/>
      <c r="O141" s="55"/>
      <c r="P141" s="55"/>
      <c r="Q141" s="55"/>
      <c r="R141" s="55" t="s">
        <v>372</v>
      </c>
      <c r="S141" s="55" t="s">
        <v>372</v>
      </c>
      <c r="T141" s="55" t="s">
        <v>372</v>
      </c>
      <c r="U141" s="55" t="s">
        <v>372</v>
      </c>
      <c r="V141" s="55" t="s">
        <v>372</v>
      </c>
      <c r="W141" s="55" t="s">
        <v>372</v>
      </c>
      <c r="X141" s="55" t="s">
        <v>372</v>
      </c>
      <c r="Y141" s="56" t="s">
        <v>372</v>
      </c>
      <c r="Z141" s="40">
        <v>647269.84</v>
      </c>
    </row>
    <row r="142" spans="1:26" x14ac:dyDescent="0.25">
      <c r="A142" s="10" t="s">
        <v>373</v>
      </c>
      <c r="B142" s="6"/>
      <c r="C142" s="10" t="s">
        <v>376</v>
      </c>
      <c r="D142" s="54" t="s">
        <v>377</v>
      </c>
      <c r="E142" s="55" t="s">
        <v>372</v>
      </c>
      <c r="F142" s="55" t="s">
        <v>372</v>
      </c>
      <c r="G142" s="55" t="s">
        <v>372</v>
      </c>
      <c r="H142" s="55" t="s">
        <v>372</v>
      </c>
      <c r="I142" s="55" t="s">
        <v>372</v>
      </c>
      <c r="J142" s="55" t="s">
        <v>372</v>
      </c>
      <c r="K142" s="55" t="s">
        <v>372</v>
      </c>
      <c r="L142" s="55" t="s">
        <v>372</v>
      </c>
      <c r="M142" s="55" t="s">
        <v>372</v>
      </c>
      <c r="N142" s="55"/>
      <c r="O142" s="55"/>
      <c r="P142" s="55"/>
      <c r="Q142" s="55"/>
      <c r="R142" s="55" t="s">
        <v>372</v>
      </c>
      <c r="S142" s="55" t="s">
        <v>372</v>
      </c>
      <c r="T142" s="55" t="s">
        <v>372</v>
      </c>
      <c r="U142" s="55" t="s">
        <v>372</v>
      </c>
      <c r="V142" s="55" t="s">
        <v>372</v>
      </c>
      <c r="W142" s="55" t="s">
        <v>372</v>
      </c>
      <c r="X142" s="55" t="s">
        <v>372</v>
      </c>
      <c r="Y142" s="56" t="s">
        <v>372</v>
      </c>
      <c r="Z142" s="40">
        <v>828634.63</v>
      </c>
    </row>
    <row r="143" spans="1:26" x14ac:dyDescent="0.25">
      <c r="A143" s="10"/>
      <c r="B143" s="6"/>
      <c r="C143" s="10" t="s">
        <v>378</v>
      </c>
      <c r="D143" s="54" t="s">
        <v>379</v>
      </c>
      <c r="E143" s="55" t="s">
        <v>372</v>
      </c>
      <c r="F143" s="55" t="s">
        <v>372</v>
      </c>
      <c r="G143" s="55" t="s">
        <v>372</v>
      </c>
      <c r="H143" s="55" t="s">
        <v>372</v>
      </c>
      <c r="I143" s="55" t="s">
        <v>372</v>
      </c>
      <c r="J143" s="55" t="s">
        <v>372</v>
      </c>
      <c r="K143" s="55" t="s">
        <v>372</v>
      </c>
      <c r="L143" s="55" t="s">
        <v>372</v>
      </c>
      <c r="M143" s="55" t="s">
        <v>372</v>
      </c>
      <c r="N143" s="55"/>
      <c r="O143" s="55"/>
      <c r="P143" s="55"/>
      <c r="Q143" s="55"/>
      <c r="R143" s="55" t="s">
        <v>372</v>
      </c>
      <c r="S143" s="55" t="s">
        <v>372</v>
      </c>
      <c r="T143" s="55" t="s">
        <v>372</v>
      </c>
      <c r="U143" s="55" t="s">
        <v>372</v>
      </c>
      <c r="V143" s="55" t="s">
        <v>372</v>
      </c>
      <c r="W143" s="55" t="s">
        <v>372</v>
      </c>
      <c r="X143" s="55" t="s">
        <v>372</v>
      </c>
      <c r="Y143" s="56" t="s">
        <v>372</v>
      </c>
      <c r="Z143" s="33">
        <v>3801.6</v>
      </c>
    </row>
    <row r="144" spans="1:26" x14ac:dyDescent="0.25">
      <c r="A144" s="10" t="s">
        <v>380</v>
      </c>
      <c r="B144" s="6"/>
      <c r="C144" s="10" t="s">
        <v>381</v>
      </c>
      <c r="D144" s="54" t="s">
        <v>382</v>
      </c>
      <c r="E144" s="55" t="s">
        <v>372</v>
      </c>
      <c r="F144" s="55" t="s">
        <v>372</v>
      </c>
      <c r="G144" s="55" t="s">
        <v>372</v>
      </c>
      <c r="H144" s="55" t="s">
        <v>372</v>
      </c>
      <c r="I144" s="55" t="s">
        <v>372</v>
      </c>
      <c r="J144" s="55" t="s">
        <v>372</v>
      </c>
      <c r="K144" s="55" t="s">
        <v>372</v>
      </c>
      <c r="L144" s="55" t="s">
        <v>372</v>
      </c>
      <c r="M144" s="55" t="s">
        <v>372</v>
      </c>
      <c r="N144" s="55"/>
      <c r="O144" s="55"/>
      <c r="P144" s="55"/>
      <c r="Q144" s="55"/>
      <c r="R144" s="55" t="s">
        <v>372</v>
      </c>
      <c r="S144" s="55" t="s">
        <v>372</v>
      </c>
      <c r="T144" s="55" t="s">
        <v>372</v>
      </c>
      <c r="U144" s="55" t="s">
        <v>372</v>
      </c>
      <c r="V144" s="55" t="s">
        <v>372</v>
      </c>
      <c r="W144" s="55" t="s">
        <v>372</v>
      </c>
      <c r="X144" s="55" t="s">
        <v>372</v>
      </c>
      <c r="Y144" s="56" t="s">
        <v>372</v>
      </c>
      <c r="Z144" s="40">
        <v>0</v>
      </c>
    </row>
    <row r="145" spans="1:26" x14ac:dyDescent="0.25">
      <c r="A145" s="10" t="s">
        <v>380</v>
      </c>
      <c r="B145" s="6"/>
      <c r="C145" s="10" t="s">
        <v>383</v>
      </c>
      <c r="D145" s="54" t="s">
        <v>384</v>
      </c>
      <c r="E145" s="55" t="s">
        <v>372</v>
      </c>
      <c r="F145" s="55" t="s">
        <v>372</v>
      </c>
      <c r="G145" s="55" t="s">
        <v>372</v>
      </c>
      <c r="H145" s="55" t="s">
        <v>372</v>
      </c>
      <c r="I145" s="55" t="s">
        <v>372</v>
      </c>
      <c r="J145" s="55" t="s">
        <v>372</v>
      </c>
      <c r="K145" s="55" t="s">
        <v>372</v>
      </c>
      <c r="L145" s="55" t="s">
        <v>372</v>
      </c>
      <c r="M145" s="55" t="s">
        <v>372</v>
      </c>
      <c r="N145" s="55"/>
      <c r="O145" s="55"/>
      <c r="P145" s="55"/>
      <c r="Q145" s="55"/>
      <c r="R145" s="55" t="s">
        <v>372</v>
      </c>
      <c r="S145" s="55" t="s">
        <v>372</v>
      </c>
      <c r="T145" s="55" t="s">
        <v>372</v>
      </c>
      <c r="U145" s="55" t="s">
        <v>372</v>
      </c>
      <c r="V145" s="55" t="s">
        <v>372</v>
      </c>
      <c r="W145" s="55" t="s">
        <v>372</v>
      </c>
      <c r="X145" s="55" t="s">
        <v>372</v>
      </c>
      <c r="Y145" s="56" t="s">
        <v>372</v>
      </c>
      <c r="Z145" s="40">
        <v>0</v>
      </c>
    </row>
    <row r="146" spans="1:26" x14ac:dyDescent="0.25">
      <c r="A146" s="10" t="s">
        <v>380</v>
      </c>
      <c r="B146" s="6"/>
      <c r="C146" s="10" t="s">
        <v>385</v>
      </c>
      <c r="D146" s="54" t="s">
        <v>386</v>
      </c>
      <c r="E146" s="55" t="s">
        <v>372</v>
      </c>
      <c r="F146" s="55" t="s">
        <v>372</v>
      </c>
      <c r="G146" s="55" t="s">
        <v>372</v>
      </c>
      <c r="H146" s="55" t="s">
        <v>372</v>
      </c>
      <c r="I146" s="55" t="s">
        <v>372</v>
      </c>
      <c r="J146" s="55" t="s">
        <v>372</v>
      </c>
      <c r="K146" s="55" t="s">
        <v>372</v>
      </c>
      <c r="L146" s="55" t="s">
        <v>372</v>
      </c>
      <c r="M146" s="55" t="s">
        <v>372</v>
      </c>
      <c r="N146" s="55"/>
      <c r="O146" s="55"/>
      <c r="P146" s="55"/>
      <c r="Q146" s="55"/>
      <c r="R146" s="55" t="s">
        <v>372</v>
      </c>
      <c r="S146" s="55" t="s">
        <v>372</v>
      </c>
      <c r="T146" s="55" t="s">
        <v>372</v>
      </c>
      <c r="U146" s="55" t="s">
        <v>372</v>
      </c>
      <c r="V146" s="55" t="s">
        <v>372</v>
      </c>
      <c r="W146" s="55" t="s">
        <v>372</v>
      </c>
      <c r="X146" s="55" t="s">
        <v>372</v>
      </c>
      <c r="Y146" s="56" t="s">
        <v>372</v>
      </c>
      <c r="Z146" s="40">
        <v>3801.6</v>
      </c>
    </row>
    <row r="147" spans="1:26" x14ac:dyDescent="0.25">
      <c r="A147" s="10"/>
      <c r="B147" s="6"/>
      <c r="C147" s="12" t="s">
        <v>387</v>
      </c>
      <c r="D147" s="45" t="s">
        <v>388</v>
      </c>
      <c r="E147" s="46" t="s">
        <v>389</v>
      </c>
      <c r="F147" s="46" t="s">
        <v>389</v>
      </c>
      <c r="G147" s="46" t="s">
        <v>389</v>
      </c>
      <c r="H147" s="46" t="s">
        <v>389</v>
      </c>
      <c r="I147" s="46" t="s">
        <v>389</v>
      </c>
      <c r="J147" s="46" t="s">
        <v>389</v>
      </c>
      <c r="K147" s="46" t="s">
        <v>389</v>
      </c>
      <c r="L147" s="46" t="s">
        <v>389</v>
      </c>
      <c r="M147" s="46" t="s">
        <v>389</v>
      </c>
      <c r="N147" s="46"/>
      <c r="O147" s="46"/>
      <c r="P147" s="46"/>
      <c r="Q147" s="46"/>
      <c r="R147" s="46" t="s">
        <v>389</v>
      </c>
      <c r="S147" s="46" t="s">
        <v>389</v>
      </c>
      <c r="T147" s="46" t="s">
        <v>389</v>
      </c>
      <c r="U147" s="46" t="s">
        <v>389</v>
      </c>
      <c r="V147" s="46" t="s">
        <v>389</v>
      </c>
      <c r="W147" s="46" t="s">
        <v>389</v>
      </c>
      <c r="X147" s="46" t="s">
        <v>389</v>
      </c>
      <c r="Y147" s="47" t="s">
        <v>389</v>
      </c>
      <c r="Z147" s="35">
        <v>389186.03</v>
      </c>
    </row>
    <row r="148" spans="1:26" x14ac:dyDescent="0.25">
      <c r="A148" s="10" t="s">
        <v>390</v>
      </c>
      <c r="B148" s="6" t="s">
        <v>49</v>
      </c>
      <c r="C148" s="14" t="s">
        <v>391</v>
      </c>
      <c r="D148" s="54" t="s">
        <v>392</v>
      </c>
      <c r="E148" s="55" t="s">
        <v>393</v>
      </c>
      <c r="F148" s="55" t="s">
        <v>393</v>
      </c>
      <c r="G148" s="55" t="s">
        <v>393</v>
      </c>
      <c r="H148" s="55" t="s">
        <v>393</v>
      </c>
      <c r="I148" s="55" t="s">
        <v>393</v>
      </c>
      <c r="J148" s="55" t="s">
        <v>393</v>
      </c>
      <c r="K148" s="55" t="s">
        <v>393</v>
      </c>
      <c r="L148" s="55" t="s">
        <v>393</v>
      </c>
      <c r="M148" s="55" t="s">
        <v>393</v>
      </c>
      <c r="N148" s="55"/>
      <c r="O148" s="55"/>
      <c r="P148" s="55"/>
      <c r="Q148" s="55"/>
      <c r="R148" s="55" t="s">
        <v>393</v>
      </c>
      <c r="S148" s="55" t="s">
        <v>393</v>
      </c>
      <c r="T148" s="55" t="s">
        <v>393</v>
      </c>
      <c r="U148" s="55" t="s">
        <v>393</v>
      </c>
      <c r="V148" s="55" t="s">
        <v>393</v>
      </c>
      <c r="W148" s="55" t="s">
        <v>393</v>
      </c>
      <c r="X148" s="55" t="s">
        <v>393</v>
      </c>
      <c r="Y148" s="56" t="s">
        <v>393</v>
      </c>
      <c r="Z148" s="40">
        <v>0</v>
      </c>
    </row>
    <row r="149" spans="1:26" x14ac:dyDescent="0.25">
      <c r="A149" s="10" t="s">
        <v>394</v>
      </c>
      <c r="B149" s="6" t="s">
        <v>159</v>
      </c>
      <c r="C149" s="14" t="s">
        <v>395</v>
      </c>
      <c r="D149" s="54" t="s">
        <v>396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6"/>
      <c r="Z149" s="40">
        <v>389186.03</v>
      </c>
    </row>
    <row r="150" spans="1:26" x14ac:dyDescent="0.25">
      <c r="A150" s="10" t="s">
        <v>397</v>
      </c>
      <c r="B150" s="6"/>
      <c r="C150" s="14" t="s">
        <v>398</v>
      </c>
      <c r="D150" s="54" t="s">
        <v>399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6"/>
      <c r="Z150" s="40">
        <v>0</v>
      </c>
    </row>
    <row r="151" spans="1:26" x14ac:dyDescent="0.25">
      <c r="A151" s="10"/>
      <c r="B151" s="6"/>
      <c r="C151" s="12" t="s">
        <v>400</v>
      </c>
      <c r="D151" s="45" t="s">
        <v>401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7"/>
      <c r="Z151" s="35">
        <v>55215299.540000007</v>
      </c>
    </row>
    <row r="152" spans="1:26" x14ac:dyDescent="0.25">
      <c r="A152" s="10" t="s">
        <v>402</v>
      </c>
      <c r="B152" s="6"/>
      <c r="C152" s="14" t="s">
        <v>403</v>
      </c>
      <c r="D152" s="54" t="s">
        <v>404</v>
      </c>
      <c r="E152" s="55" t="s">
        <v>393</v>
      </c>
      <c r="F152" s="55" t="s">
        <v>393</v>
      </c>
      <c r="G152" s="55" t="s">
        <v>393</v>
      </c>
      <c r="H152" s="55" t="s">
        <v>393</v>
      </c>
      <c r="I152" s="55" t="s">
        <v>393</v>
      </c>
      <c r="J152" s="55" t="s">
        <v>393</v>
      </c>
      <c r="K152" s="55" t="s">
        <v>393</v>
      </c>
      <c r="L152" s="55" t="s">
        <v>393</v>
      </c>
      <c r="M152" s="55" t="s">
        <v>393</v>
      </c>
      <c r="N152" s="55"/>
      <c r="O152" s="55"/>
      <c r="P152" s="55"/>
      <c r="Q152" s="55"/>
      <c r="R152" s="55" t="s">
        <v>393</v>
      </c>
      <c r="S152" s="55" t="s">
        <v>393</v>
      </c>
      <c r="T152" s="55" t="s">
        <v>393</v>
      </c>
      <c r="U152" s="55" t="s">
        <v>393</v>
      </c>
      <c r="V152" s="55" t="s">
        <v>393</v>
      </c>
      <c r="W152" s="55" t="s">
        <v>393</v>
      </c>
      <c r="X152" s="55" t="s">
        <v>393</v>
      </c>
      <c r="Y152" s="56" t="s">
        <v>393</v>
      </c>
      <c r="Z152" s="41">
        <v>36887245.610000007</v>
      </c>
    </row>
    <row r="153" spans="1:26" x14ac:dyDescent="0.25">
      <c r="A153" s="10" t="s">
        <v>405</v>
      </c>
      <c r="B153" s="6"/>
      <c r="C153" s="14" t="s">
        <v>406</v>
      </c>
      <c r="D153" s="54" t="s">
        <v>407</v>
      </c>
      <c r="E153" s="55" t="s">
        <v>393</v>
      </c>
      <c r="F153" s="55" t="s">
        <v>393</v>
      </c>
      <c r="G153" s="55" t="s">
        <v>393</v>
      </c>
      <c r="H153" s="55" t="s">
        <v>393</v>
      </c>
      <c r="I153" s="55" t="s">
        <v>393</v>
      </c>
      <c r="J153" s="55" t="s">
        <v>393</v>
      </c>
      <c r="K153" s="55" t="s">
        <v>393</v>
      </c>
      <c r="L153" s="55" t="s">
        <v>393</v>
      </c>
      <c r="M153" s="55" t="s">
        <v>393</v>
      </c>
      <c r="N153" s="55"/>
      <c r="O153" s="55"/>
      <c r="P153" s="55"/>
      <c r="Q153" s="55"/>
      <c r="R153" s="55" t="s">
        <v>393</v>
      </c>
      <c r="S153" s="55" t="s">
        <v>393</v>
      </c>
      <c r="T153" s="55" t="s">
        <v>393</v>
      </c>
      <c r="U153" s="55" t="s">
        <v>393</v>
      </c>
      <c r="V153" s="55" t="s">
        <v>393</v>
      </c>
      <c r="W153" s="55" t="s">
        <v>393</v>
      </c>
      <c r="X153" s="55" t="s">
        <v>393</v>
      </c>
      <c r="Y153" s="56" t="s">
        <v>393</v>
      </c>
      <c r="Z153" s="40">
        <v>3096968.42</v>
      </c>
    </row>
    <row r="154" spans="1:26" x14ac:dyDescent="0.25">
      <c r="A154" s="10" t="s">
        <v>408</v>
      </c>
      <c r="B154" s="6"/>
      <c r="C154" s="14" t="s">
        <v>409</v>
      </c>
      <c r="D154" s="54" t="s">
        <v>410</v>
      </c>
      <c r="E154" s="55" t="s">
        <v>411</v>
      </c>
      <c r="F154" s="55" t="s">
        <v>411</v>
      </c>
      <c r="G154" s="55" t="s">
        <v>411</v>
      </c>
      <c r="H154" s="55" t="s">
        <v>411</v>
      </c>
      <c r="I154" s="55" t="s">
        <v>411</v>
      </c>
      <c r="J154" s="55" t="s">
        <v>411</v>
      </c>
      <c r="K154" s="55" t="s">
        <v>411</v>
      </c>
      <c r="L154" s="55" t="s">
        <v>411</v>
      </c>
      <c r="M154" s="55" t="s">
        <v>411</v>
      </c>
      <c r="N154" s="55"/>
      <c r="O154" s="55"/>
      <c r="P154" s="55"/>
      <c r="Q154" s="55"/>
      <c r="R154" s="55" t="s">
        <v>411</v>
      </c>
      <c r="S154" s="55" t="s">
        <v>411</v>
      </c>
      <c r="T154" s="55" t="s">
        <v>411</v>
      </c>
      <c r="U154" s="55" t="s">
        <v>411</v>
      </c>
      <c r="V154" s="55" t="s">
        <v>411</v>
      </c>
      <c r="W154" s="55" t="s">
        <v>411</v>
      </c>
      <c r="X154" s="55" t="s">
        <v>411</v>
      </c>
      <c r="Y154" s="56" t="s">
        <v>411</v>
      </c>
      <c r="Z154" s="40">
        <v>15231085.51</v>
      </c>
    </row>
    <row r="155" spans="1:26" x14ac:dyDescent="0.25">
      <c r="A155" s="10" t="s">
        <v>412</v>
      </c>
      <c r="B155" s="6"/>
      <c r="C155" s="12" t="s">
        <v>413</v>
      </c>
      <c r="D155" s="45" t="s">
        <v>414</v>
      </c>
      <c r="E155" s="46" t="s">
        <v>415</v>
      </c>
      <c r="F155" s="46" t="s">
        <v>415</v>
      </c>
      <c r="G155" s="46" t="s">
        <v>415</v>
      </c>
      <c r="H155" s="46" t="s">
        <v>415</v>
      </c>
      <c r="I155" s="46" t="s">
        <v>415</v>
      </c>
      <c r="J155" s="46" t="s">
        <v>415</v>
      </c>
      <c r="K155" s="46" t="s">
        <v>415</v>
      </c>
      <c r="L155" s="46" t="s">
        <v>415</v>
      </c>
      <c r="M155" s="46" t="s">
        <v>415</v>
      </c>
      <c r="N155" s="46"/>
      <c r="O155" s="46"/>
      <c r="P155" s="46"/>
      <c r="Q155" s="46"/>
      <c r="R155" s="46" t="s">
        <v>415</v>
      </c>
      <c r="S155" s="46" t="s">
        <v>415</v>
      </c>
      <c r="T155" s="46" t="s">
        <v>415</v>
      </c>
      <c r="U155" s="46" t="s">
        <v>415</v>
      </c>
      <c r="V155" s="46" t="s">
        <v>415</v>
      </c>
      <c r="W155" s="46" t="s">
        <v>415</v>
      </c>
      <c r="X155" s="46" t="s">
        <v>415</v>
      </c>
      <c r="Y155" s="47" t="s">
        <v>415</v>
      </c>
      <c r="Z155" s="40">
        <v>1647100.72</v>
      </c>
    </row>
    <row r="156" spans="1:26" x14ac:dyDescent="0.25">
      <c r="A156" s="10" t="s">
        <v>412</v>
      </c>
      <c r="B156" s="6"/>
      <c r="C156" s="12" t="s">
        <v>416</v>
      </c>
      <c r="D156" s="45" t="s">
        <v>417</v>
      </c>
      <c r="E156" s="46" t="s">
        <v>418</v>
      </c>
      <c r="F156" s="46" t="s">
        <v>418</v>
      </c>
      <c r="G156" s="46" t="s">
        <v>418</v>
      </c>
      <c r="H156" s="46" t="s">
        <v>418</v>
      </c>
      <c r="I156" s="46" t="s">
        <v>418</v>
      </c>
      <c r="J156" s="46" t="s">
        <v>418</v>
      </c>
      <c r="K156" s="46" t="s">
        <v>418</v>
      </c>
      <c r="L156" s="46" t="s">
        <v>418</v>
      </c>
      <c r="M156" s="46" t="s">
        <v>418</v>
      </c>
      <c r="N156" s="46"/>
      <c r="O156" s="46"/>
      <c r="P156" s="46"/>
      <c r="Q156" s="46"/>
      <c r="R156" s="46" t="s">
        <v>418</v>
      </c>
      <c r="S156" s="46" t="s">
        <v>418</v>
      </c>
      <c r="T156" s="46" t="s">
        <v>418</v>
      </c>
      <c r="U156" s="46" t="s">
        <v>418</v>
      </c>
      <c r="V156" s="46" t="s">
        <v>418</v>
      </c>
      <c r="W156" s="46" t="s">
        <v>418</v>
      </c>
      <c r="X156" s="46" t="s">
        <v>418</v>
      </c>
      <c r="Y156" s="47" t="s">
        <v>418</v>
      </c>
      <c r="Z156" s="40">
        <v>2892431.39</v>
      </c>
    </row>
    <row r="157" spans="1:26" x14ac:dyDescent="0.25">
      <c r="A157" s="10" t="s">
        <v>412</v>
      </c>
      <c r="B157" s="6"/>
      <c r="C157" s="12" t="s">
        <v>419</v>
      </c>
      <c r="D157" s="45" t="s">
        <v>420</v>
      </c>
      <c r="E157" s="46" t="s">
        <v>421</v>
      </c>
      <c r="F157" s="46" t="s">
        <v>421</v>
      </c>
      <c r="G157" s="46" t="s">
        <v>421</v>
      </c>
      <c r="H157" s="46" t="s">
        <v>421</v>
      </c>
      <c r="I157" s="46" t="s">
        <v>421</v>
      </c>
      <c r="J157" s="46" t="s">
        <v>421</v>
      </c>
      <c r="K157" s="46" t="s">
        <v>421</v>
      </c>
      <c r="L157" s="46" t="s">
        <v>421</v>
      </c>
      <c r="M157" s="46" t="s">
        <v>421</v>
      </c>
      <c r="N157" s="46"/>
      <c r="O157" s="46"/>
      <c r="P157" s="46"/>
      <c r="Q157" s="46"/>
      <c r="R157" s="46" t="s">
        <v>421</v>
      </c>
      <c r="S157" s="46" t="s">
        <v>421</v>
      </c>
      <c r="T157" s="46" t="s">
        <v>421</v>
      </c>
      <c r="U157" s="46" t="s">
        <v>421</v>
      </c>
      <c r="V157" s="46" t="s">
        <v>421</v>
      </c>
      <c r="W157" s="46" t="s">
        <v>421</v>
      </c>
      <c r="X157" s="46" t="s">
        <v>421</v>
      </c>
      <c r="Y157" s="47" t="s">
        <v>421</v>
      </c>
      <c r="Z157" s="40">
        <v>119411.64</v>
      </c>
    </row>
    <row r="158" spans="1:26" x14ac:dyDescent="0.25">
      <c r="A158" s="10" t="s">
        <v>412</v>
      </c>
      <c r="B158" s="6"/>
      <c r="C158" s="12" t="s">
        <v>422</v>
      </c>
      <c r="D158" s="45" t="s">
        <v>423</v>
      </c>
      <c r="E158" s="46" t="s">
        <v>424</v>
      </c>
      <c r="F158" s="46" t="s">
        <v>424</v>
      </c>
      <c r="G158" s="46" t="s">
        <v>424</v>
      </c>
      <c r="H158" s="46" t="s">
        <v>424</v>
      </c>
      <c r="I158" s="46" t="s">
        <v>424</v>
      </c>
      <c r="J158" s="46" t="s">
        <v>424</v>
      </c>
      <c r="K158" s="46" t="s">
        <v>424</v>
      </c>
      <c r="L158" s="46" t="s">
        <v>424</v>
      </c>
      <c r="M158" s="46" t="s">
        <v>424</v>
      </c>
      <c r="N158" s="46"/>
      <c r="O158" s="46"/>
      <c r="P158" s="46"/>
      <c r="Q158" s="46"/>
      <c r="R158" s="46" t="s">
        <v>424</v>
      </c>
      <c r="S158" s="46" t="s">
        <v>424</v>
      </c>
      <c r="T158" s="46" t="s">
        <v>424</v>
      </c>
      <c r="U158" s="46" t="s">
        <v>424</v>
      </c>
      <c r="V158" s="46" t="s">
        <v>424</v>
      </c>
      <c r="W158" s="46" t="s">
        <v>424</v>
      </c>
      <c r="X158" s="46" t="s">
        <v>424</v>
      </c>
      <c r="Y158" s="47" t="s">
        <v>424</v>
      </c>
      <c r="Z158" s="40">
        <v>29508.409999999996</v>
      </c>
    </row>
    <row r="159" spans="1:26" x14ac:dyDescent="0.25">
      <c r="A159" s="10" t="s">
        <v>412</v>
      </c>
      <c r="B159" s="6"/>
      <c r="C159" s="12" t="s">
        <v>425</v>
      </c>
      <c r="D159" s="45" t="s">
        <v>426</v>
      </c>
      <c r="E159" s="46" t="s">
        <v>427</v>
      </c>
      <c r="F159" s="46" t="s">
        <v>427</v>
      </c>
      <c r="G159" s="46" t="s">
        <v>427</v>
      </c>
      <c r="H159" s="46" t="s">
        <v>427</v>
      </c>
      <c r="I159" s="46" t="s">
        <v>427</v>
      </c>
      <c r="J159" s="46" t="s">
        <v>427</v>
      </c>
      <c r="K159" s="46" t="s">
        <v>427</v>
      </c>
      <c r="L159" s="46" t="s">
        <v>427</v>
      </c>
      <c r="M159" s="46" t="s">
        <v>427</v>
      </c>
      <c r="N159" s="46"/>
      <c r="O159" s="46"/>
      <c r="P159" s="46"/>
      <c r="Q159" s="46"/>
      <c r="R159" s="46" t="s">
        <v>427</v>
      </c>
      <c r="S159" s="46" t="s">
        <v>427</v>
      </c>
      <c r="T159" s="46" t="s">
        <v>427</v>
      </c>
      <c r="U159" s="46" t="s">
        <v>427</v>
      </c>
      <c r="V159" s="46" t="s">
        <v>427</v>
      </c>
      <c r="W159" s="46" t="s">
        <v>427</v>
      </c>
      <c r="X159" s="46" t="s">
        <v>427</v>
      </c>
      <c r="Y159" s="47" t="s">
        <v>427</v>
      </c>
      <c r="Z159" s="40">
        <v>1202080.3699999999</v>
      </c>
    </row>
    <row r="160" spans="1:26" x14ac:dyDescent="0.25">
      <c r="A160" s="10"/>
      <c r="B160" s="6" t="s">
        <v>49</v>
      </c>
      <c r="C160" s="12" t="s">
        <v>428</v>
      </c>
      <c r="D160" s="45" t="s">
        <v>429</v>
      </c>
      <c r="E160" s="46" t="s">
        <v>430</v>
      </c>
      <c r="F160" s="46" t="s">
        <v>430</v>
      </c>
      <c r="G160" s="46" t="s">
        <v>430</v>
      </c>
      <c r="H160" s="46" t="s">
        <v>430</v>
      </c>
      <c r="I160" s="46" t="s">
        <v>430</v>
      </c>
      <c r="J160" s="46" t="s">
        <v>430</v>
      </c>
      <c r="K160" s="46" t="s">
        <v>430</v>
      </c>
      <c r="L160" s="46" t="s">
        <v>430</v>
      </c>
      <c r="M160" s="46" t="s">
        <v>430</v>
      </c>
      <c r="N160" s="46"/>
      <c r="O160" s="46"/>
      <c r="P160" s="46"/>
      <c r="Q160" s="46"/>
      <c r="R160" s="46" t="s">
        <v>430</v>
      </c>
      <c r="S160" s="46" t="s">
        <v>430</v>
      </c>
      <c r="T160" s="46" t="s">
        <v>430</v>
      </c>
      <c r="U160" s="46" t="s">
        <v>430</v>
      </c>
      <c r="V160" s="46" t="s">
        <v>430</v>
      </c>
      <c r="W160" s="46" t="s">
        <v>430</v>
      </c>
      <c r="X160" s="46" t="s">
        <v>430</v>
      </c>
      <c r="Y160" s="47" t="s">
        <v>430</v>
      </c>
      <c r="Z160" s="33">
        <v>0</v>
      </c>
    </row>
    <row r="161" spans="1:26" x14ac:dyDescent="0.25">
      <c r="A161" s="10" t="s">
        <v>390</v>
      </c>
      <c r="B161" s="6"/>
      <c r="C161" s="12" t="s">
        <v>431</v>
      </c>
      <c r="D161" s="54" t="s">
        <v>432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6"/>
      <c r="Z161" s="40">
        <v>0</v>
      </c>
    </row>
    <row r="162" spans="1:26" x14ac:dyDescent="0.25">
      <c r="A162" s="10" t="s">
        <v>390</v>
      </c>
      <c r="B162" s="6"/>
      <c r="C162" s="12" t="s">
        <v>433</v>
      </c>
      <c r="D162" s="54" t="s">
        <v>434</v>
      </c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6"/>
      <c r="Z162" s="40">
        <v>0</v>
      </c>
    </row>
    <row r="163" spans="1:26" x14ac:dyDescent="0.25">
      <c r="A163" s="10" t="s">
        <v>390</v>
      </c>
      <c r="B163" s="6"/>
      <c r="C163" s="12" t="s">
        <v>435</v>
      </c>
      <c r="D163" s="54" t="s">
        <v>436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6"/>
      <c r="Z163" s="40">
        <v>0</v>
      </c>
    </row>
    <row r="164" spans="1:26" x14ac:dyDescent="0.25">
      <c r="A164" s="10" t="s">
        <v>390</v>
      </c>
      <c r="B164" s="6"/>
      <c r="C164" s="12" t="s">
        <v>437</v>
      </c>
      <c r="D164" s="54" t="s">
        <v>438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6"/>
      <c r="Z164" s="40">
        <v>0</v>
      </c>
    </row>
    <row r="165" spans="1:26" x14ac:dyDescent="0.25">
      <c r="A165" s="10" t="s">
        <v>390</v>
      </c>
      <c r="B165" s="6"/>
      <c r="C165" s="12" t="s">
        <v>439</v>
      </c>
      <c r="D165" s="54" t="s">
        <v>440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6"/>
      <c r="Z165" s="40">
        <v>0</v>
      </c>
    </row>
    <row r="166" spans="1:26" x14ac:dyDescent="0.25">
      <c r="A166" s="10" t="s">
        <v>390</v>
      </c>
      <c r="B166" s="6"/>
      <c r="C166" s="12" t="s">
        <v>441</v>
      </c>
      <c r="D166" s="54" t="s">
        <v>442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6"/>
      <c r="Z166" s="40">
        <v>0</v>
      </c>
    </row>
    <row r="167" spans="1:26" x14ac:dyDescent="0.25">
      <c r="A167" s="10" t="s">
        <v>390</v>
      </c>
      <c r="B167" s="6"/>
      <c r="C167" s="12" t="s">
        <v>443</v>
      </c>
      <c r="D167" s="54" t="s">
        <v>444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6"/>
      <c r="Z167" s="40">
        <v>0</v>
      </c>
    </row>
    <row r="168" spans="1:26" x14ac:dyDescent="0.25">
      <c r="A168" s="10" t="s">
        <v>390</v>
      </c>
      <c r="B168" s="6"/>
      <c r="C168" s="12" t="s">
        <v>445</v>
      </c>
      <c r="D168" s="54" t="s">
        <v>446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6"/>
      <c r="Z168" s="40">
        <v>0</v>
      </c>
    </row>
    <row r="169" spans="1:26" x14ac:dyDescent="0.25">
      <c r="A169" s="10"/>
      <c r="B169" s="6"/>
      <c r="C169" s="11" t="s">
        <v>447</v>
      </c>
      <c r="D169" s="48" t="s">
        <v>448</v>
      </c>
      <c r="E169" s="49" t="s">
        <v>448</v>
      </c>
      <c r="F169" s="49" t="s">
        <v>448</v>
      </c>
      <c r="G169" s="49" t="s">
        <v>448</v>
      </c>
      <c r="H169" s="49" t="s">
        <v>448</v>
      </c>
      <c r="I169" s="49" t="s">
        <v>448</v>
      </c>
      <c r="J169" s="49" t="s">
        <v>448</v>
      </c>
      <c r="K169" s="49" t="s">
        <v>448</v>
      </c>
      <c r="L169" s="49" t="s">
        <v>448</v>
      </c>
      <c r="M169" s="49" t="s">
        <v>448</v>
      </c>
      <c r="N169" s="49"/>
      <c r="O169" s="49"/>
      <c r="P169" s="49"/>
      <c r="Q169" s="49"/>
      <c r="R169" s="49" t="s">
        <v>448</v>
      </c>
      <c r="S169" s="49" t="s">
        <v>448</v>
      </c>
      <c r="T169" s="49" t="s">
        <v>448</v>
      </c>
      <c r="U169" s="49" t="s">
        <v>448</v>
      </c>
      <c r="V169" s="49" t="s">
        <v>448</v>
      </c>
      <c r="W169" s="49" t="s">
        <v>448</v>
      </c>
      <c r="X169" s="49" t="s">
        <v>448</v>
      </c>
      <c r="Y169" s="50" t="s">
        <v>448</v>
      </c>
      <c r="Z169" s="36">
        <v>1122501.4100000001</v>
      </c>
    </row>
    <row r="170" spans="1:26" x14ac:dyDescent="0.25">
      <c r="A170" s="10" t="s">
        <v>449</v>
      </c>
      <c r="B170" s="6"/>
      <c r="C170" s="12" t="s">
        <v>450</v>
      </c>
      <c r="D170" s="45" t="s">
        <v>451</v>
      </c>
      <c r="E170" s="46" t="s">
        <v>451</v>
      </c>
      <c r="F170" s="46" t="s">
        <v>451</v>
      </c>
      <c r="G170" s="46" t="s">
        <v>451</v>
      </c>
      <c r="H170" s="46" t="s">
        <v>451</v>
      </c>
      <c r="I170" s="46" t="s">
        <v>451</v>
      </c>
      <c r="J170" s="46" t="s">
        <v>451</v>
      </c>
      <c r="K170" s="46" t="s">
        <v>451</v>
      </c>
      <c r="L170" s="46" t="s">
        <v>451</v>
      </c>
      <c r="M170" s="46" t="s">
        <v>451</v>
      </c>
      <c r="N170" s="46"/>
      <c r="O170" s="46"/>
      <c r="P170" s="46"/>
      <c r="Q170" s="46"/>
      <c r="R170" s="46" t="s">
        <v>451</v>
      </c>
      <c r="S170" s="46" t="s">
        <v>451</v>
      </c>
      <c r="T170" s="46" t="s">
        <v>451</v>
      </c>
      <c r="U170" s="46" t="s">
        <v>451</v>
      </c>
      <c r="V170" s="46" t="s">
        <v>451</v>
      </c>
      <c r="W170" s="46" t="s">
        <v>451</v>
      </c>
      <c r="X170" s="46" t="s">
        <v>451</v>
      </c>
      <c r="Y170" s="47" t="s">
        <v>451</v>
      </c>
      <c r="Z170" s="40">
        <v>628.13</v>
      </c>
    </row>
    <row r="171" spans="1:26" x14ac:dyDescent="0.25">
      <c r="A171" s="10" t="s">
        <v>449</v>
      </c>
      <c r="B171" s="6"/>
      <c r="C171" s="12" t="s">
        <v>452</v>
      </c>
      <c r="D171" s="45" t="s">
        <v>453</v>
      </c>
      <c r="E171" s="46" t="s">
        <v>453</v>
      </c>
      <c r="F171" s="46" t="s">
        <v>453</v>
      </c>
      <c r="G171" s="46" t="s">
        <v>453</v>
      </c>
      <c r="H171" s="46" t="s">
        <v>453</v>
      </c>
      <c r="I171" s="46" t="s">
        <v>453</v>
      </c>
      <c r="J171" s="46" t="s">
        <v>453</v>
      </c>
      <c r="K171" s="46" t="s">
        <v>453</v>
      </c>
      <c r="L171" s="46" t="s">
        <v>453</v>
      </c>
      <c r="M171" s="46" t="s">
        <v>453</v>
      </c>
      <c r="N171" s="46"/>
      <c r="O171" s="46"/>
      <c r="P171" s="46"/>
      <c r="Q171" s="46"/>
      <c r="R171" s="46" t="s">
        <v>453</v>
      </c>
      <c r="S171" s="46" t="s">
        <v>453</v>
      </c>
      <c r="T171" s="46" t="s">
        <v>453</v>
      </c>
      <c r="U171" s="46" t="s">
        <v>453</v>
      </c>
      <c r="V171" s="46" t="s">
        <v>453</v>
      </c>
      <c r="W171" s="46" t="s">
        <v>453</v>
      </c>
      <c r="X171" s="46" t="s">
        <v>453</v>
      </c>
      <c r="Y171" s="47" t="s">
        <v>453</v>
      </c>
      <c r="Z171" s="40">
        <v>73828.75</v>
      </c>
    </row>
    <row r="172" spans="1:26" x14ac:dyDescent="0.25">
      <c r="A172" s="10" t="s">
        <v>449</v>
      </c>
      <c r="B172" s="6"/>
      <c r="C172" s="12" t="s">
        <v>454</v>
      </c>
      <c r="D172" s="45" t="s">
        <v>455</v>
      </c>
      <c r="E172" s="46" t="s">
        <v>455</v>
      </c>
      <c r="F172" s="46" t="s">
        <v>455</v>
      </c>
      <c r="G172" s="46" t="s">
        <v>455</v>
      </c>
      <c r="H172" s="46" t="s">
        <v>455</v>
      </c>
      <c r="I172" s="46" t="s">
        <v>455</v>
      </c>
      <c r="J172" s="46" t="s">
        <v>455</v>
      </c>
      <c r="K172" s="46" t="s">
        <v>455</v>
      </c>
      <c r="L172" s="46" t="s">
        <v>455</v>
      </c>
      <c r="M172" s="46" t="s">
        <v>455</v>
      </c>
      <c r="N172" s="46"/>
      <c r="O172" s="46"/>
      <c r="P172" s="46"/>
      <c r="Q172" s="46"/>
      <c r="R172" s="46" t="s">
        <v>455</v>
      </c>
      <c r="S172" s="46" t="s">
        <v>455</v>
      </c>
      <c r="T172" s="46" t="s">
        <v>455</v>
      </c>
      <c r="U172" s="46" t="s">
        <v>455</v>
      </c>
      <c r="V172" s="46" t="s">
        <v>455</v>
      </c>
      <c r="W172" s="46" t="s">
        <v>455</v>
      </c>
      <c r="X172" s="46" t="s">
        <v>455</v>
      </c>
      <c r="Y172" s="47" t="s">
        <v>455</v>
      </c>
      <c r="Z172" s="40">
        <v>230718.54</v>
      </c>
    </row>
    <row r="173" spans="1:26" x14ac:dyDescent="0.25">
      <c r="A173" s="10" t="s">
        <v>449</v>
      </c>
      <c r="B173" s="6"/>
      <c r="C173" s="12" t="s">
        <v>456</v>
      </c>
      <c r="D173" s="45" t="s">
        <v>457</v>
      </c>
      <c r="E173" s="46" t="s">
        <v>457</v>
      </c>
      <c r="F173" s="46" t="s">
        <v>457</v>
      </c>
      <c r="G173" s="46" t="s">
        <v>457</v>
      </c>
      <c r="H173" s="46" t="s">
        <v>457</v>
      </c>
      <c r="I173" s="46" t="s">
        <v>457</v>
      </c>
      <c r="J173" s="46" t="s">
        <v>457</v>
      </c>
      <c r="K173" s="46" t="s">
        <v>457</v>
      </c>
      <c r="L173" s="46" t="s">
        <v>457</v>
      </c>
      <c r="M173" s="46" t="s">
        <v>457</v>
      </c>
      <c r="N173" s="46"/>
      <c r="O173" s="46"/>
      <c r="P173" s="46"/>
      <c r="Q173" s="46"/>
      <c r="R173" s="46" t="s">
        <v>457</v>
      </c>
      <c r="S173" s="46" t="s">
        <v>457</v>
      </c>
      <c r="T173" s="46" t="s">
        <v>457</v>
      </c>
      <c r="U173" s="46" t="s">
        <v>457</v>
      </c>
      <c r="V173" s="46" t="s">
        <v>457</v>
      </c>
      <c r="W173" s="46" t="s">
        <v>457</v>
      </c>
      <c r="X173" s="46" t="s">
        <v>457</v>
      </c>
      <c r="Y173" s="47" t="s">
        <v>457</v>
      </c>
      <c r="Z173" s="40">
        <v>525876.76</v>
      </c>
    </row>
    <row r="174" spans="1:26" x14ac:dyDescent="0.25">
      <c r="A174" s="10" t="s">
        <v>449</v>
      </c>
      <c r="B174" s="6"/>
      <c r="C174" s="12" t="s">
        <v>458</v>
      </c>
      <c r="D174" s="45" t="s">
        <v>459</v>
      </c>
      <c r="E174" s="46" t="s">
        <v>459</v>
      </c>
      <c r="F174" s="46" t="s">
        <v>459</v>
      </c>
      <c r="G174" s="46" t="s">
        <v>459</v>
      </c>
      <c r="H174" s="46" t="s">
        <v>459</v>
      </c>
      <c r="I174" s="46" t="s">
        <v>459</v>
      </c>
      <c r="J174" s="46" t="s">
        <v>459</v>
      </c>
      <c r="K174" s="46" t="s">
        <v>459</v>
      </c>
      <c r="L174" s="46" t="s">
        <v>459</v>
      </c>
      <c r="M174" s="46" t="s">
        <v>459</v>
      </c>
      <c r="N174" s="46"/>
      <c r="O174" s="46"/>
      <c r="P174" s="46"/>
      <c r="Q174" s="46"/>
      <c r="R174" s="46" t="s">
        <v>459</v>
      </c>
      <c r="S174" s="46" t="s">
        <v>459</v>
      </c>
      <c r="T174" s="46" t="s">
        <v>459</v>
      </c>
      <c r="U174" s="46" t="s">
        <v>459</v>
      </c>
      <c r="V174" s="46" t="s">
        <v>459</v>
      </c>
      <c r="W174" s="46" t="s">
        <v>459</v>
      </c>
      <c r="X174" s="46" t="s">
        <v>459</v>
      </c>
      <c r="Y174" s="47" t="s">
        <v>459</v>
      </c>
      <c r="Z174" s="40">
        <v>116231.26999999999</v>
      </c>
    </row>
    <row r="175" spans="1:26" x14ac:dyDescent="0.25">
      <c r="A175" s="10" t="s">
        <v>449</v>
      </c>
      <c r="B175" s="6"/>
      <c r="C175" s="12" t="s">
        <v>460</v>
      </c>
      <c r="D175" s="45" t="s">
        <v>461</v>
      </c>
      <c r="E175" s="46" t="s">
        <v>462</v>
      </c>
      <c r="F175" s="46" t="s">
        <v>462</v>
      </c>
      <c r="G175" s="46" t="s">
        <v>462</v>
      </c>
      <c r="H175" s="46" t="s">
        <v>462</v>
      </c>
      <c r="I175" s="46" t="s">
        <v>462</v>
      </c>
      <c r="J175" s="46" t="s">
        <v>462</v>
      </c>
      <c r="K175" s="46" t="s">
        <v>462</v>
      </c>
      <c r="L175" s="46" t="s">
        <v>462</v>
      </c>
      <c r="M175" s="46" t="s">
        <v>462</v>
      </c>
      <c r="N175" s="46"/>
      <c r="O175" s="46"/>
      <c r="P175" s="46"/>
      <c r="Q175" s="46"/>
      <c r="R175" s="46" t="s">
        <v>462</v>
      </c>
      <c r="S175" s="46" t="s">
        <v>462</v>
      </c>
      <c r="T175" s="46" t="s">
        <v>462</v>
      </c>
      <c r="U175" s="46" t="s">
        <v>462</v>
      </c>
      <c r="V175" s="46" t="s">
        <v>462</v>
      </c>
      <c r="W175" s="46" t="s">
        <v>462</v>
      </c>
      <c r="X175" s="46" t="s">
        <v>462</v>
      </c>
      <c r="Y175" s="47" t="s">
        <v>462</v>
      </c>
      <c r="Z175" s="40">
        <v>175217.96</v>
      </c>
    </row>
    <row r="176" spans="1:26" x14ac:dyDescent="0.25">
      <c r="A176" s="10" t="s">
        <v>390</v>
      </c>
      <c r="B176" s="6" t="s">
        <v>49</v>
      </c>
      <c r="C176" s="12" t="s">
        <v>463</v>
      </c>
      <c r="D176" s="45" t="s">
        <v>464</v>
      </c>
      <c r="E176" s="46" t="s">
        <v>465</v>
      </c>
      <c r="F176" s="46" t="s">
        <v>465</v>
      </c>
      <c r="G176" s="46" t="s">
        <v>465</v>
      </c>
      <c r="H176" s="46" t="s">
        <v>465</v>
      </c>
      <c r="I176" s="46" t="s">
        <v>465</v>
      </c>
      <c r="J176" s="46" t="s">
        <v>465</v>
      </c>
      <c r="K176" s="46" t="s">
        <v>465</v>
      </c>
      <c r="L176" s="46" t="s">
        <v>465</v>
      </c>
      <c r="M176" s="46" t="s">
        <v>465</v>
      </c>
      <c r="N176" s="46"/>
      <c r="O176" s="46"/>
      <c r="P176" s="46"/>
      <c r="Q176" s="46"/>
      <c r="R176" s="46" t="s">
        <v>465</v>
      </c>
      <c r="S176" s="46" t="s">
        <v>465</v>
      </c>
      <c r="T176" s="46" t="s">
        <v>465</v>
      </c>
      <c r="U176" s="46" t="s">
        <v>465</v>
      </c>
      <c r="V176" s="46" t="s">
        <v>465</v>
      </c>
      <c r="W176" s="46" t="s">
        <v>465</v>
      </c>
      <c r="X176" s="46" t="s">
        <v>465</v>
      </c>
      <c r="Y176" s="47" t="s">
        <v>465</v>
      </c>
      <c r="Z176" s="40">
        <v>0</v>
      </c>
    </row>
    <row r="177" spans="1:26" x14ac:dyDescent="0.25">
      <c r="A177" s="10"/>
      <c r="B177" s="6"/>
      <c r="C177" s="13" t="s">
        <v>466</v>
      </c>
      <c r="D177" s="51" t="s">
        <v>467</v>
      </c>
      <c r="E177" s="52" t="s">
        <v>467</v>
      </c>
      <c r="F177" s="52" t="s">
        <v>467</v>
      </c>
      <c r="G177" s="52" t="s">
        <v>467</v>
      </c>
      <c r="H177" s="52" t="s">
        <v>467</v>
      </c>
      <c r="I177" s="52" t="s">
        <v>467</v>
      </c>
      <c r="J177" s="52" t="s">
        <v>467</v>
      </c>
      <c r="K177" s="52" t="s">
        <v>467</v>
      </c>
      <c r="L177" s="52" t="s">
        <v>467</v>
      </c>
      <c r="M177" s="52" t="s">
        <v>467</v>
      </c>
      <c r="N177" s="52"/>
      <c r="O177" s="52"/>
      <c r="P177" s="52"/>
      <c r="Q177" s="52"/>
      <c r="R177" s="52" t="s">
        <v>467</v>
      </c>
      <c r="S177" s="52" t="s">
        <v>467</v>
      </c>
      <c r="T177" s="52" t="s">
        <v>467</v>
      </c>
      <c r="U177" s="52" t="s">
        <v>467</v>
      </c>
      <c r="V177" s="52" t="s">
        <v>467</v>
      </c>
      <c r="W177" s="52" t="s">
        <v>467</v>
      </c>
      <c r="X177" s="52" t="s">
        <v>467</v>
      </c>
      <c r="Y177" s="53" t="s">
        <v>467</v>
      </c>
      <c r="Z177" s="37">
        <v>404734603.38000005</v>
      </c>
    </row>
    <row r="178" spans="1:26" x14ac:dyDescent="0.25">
      <c r="A178" s="10"/>
      <c r="B178" s="6"/>
      <c r="C178" s="13" t="s">
        <v>468</v>
      </c>
      <c r="D178" s="51" t="s">
        <v>469</v>
      </c>
      <c r="E178" s="52" t="s">
        <v>469</v>
      </c>
      <c r="F178" s="52" t="s">
        <v>469</v>
      </c>
      <c r="G178" s="52" t="s">
        <v>469</v>
      </c>
      <c r="H178" s="52" t="s">
        <v>469</v>
      </c>
      <c r="I178" s="52" t="s">
        <v>469</v>
      </c>
      <c r="J178" s="52" t="s">
        <v>469</v>
      </c>
      <c r="K178" s="52" t="s">
        <v>469</v>
      </c>
      <c r="L178" s="52" t="s">
        <v>469</v>
      </c>
      <c r="M178" s="52" t="s">
        <v>469</v>
      </c>
      <c r="N178" s="52"/>
      <c r="O178" s="52"/>
      <c r="P178" s="52"/>
      <c r="Q178" s="52"/>
      <c r="R178" s="52" t="s">
        <v>469</v>
      </c>
      <c r="S178" s="52" t="s">
        <v>469</v>
      </c>
      <c r="T178" s="52" t="s">
        <v>469</v>
      </c>
      <c r="U178" s="52" t="s">
        <v>469</v>
      </c>
      <c r="V178" s="52" t="s">
        <v>469</v>
      </c>
      <c r="W178" s="52" t="s">
        <v>469</v>
      </c>
      <c r="X178" s="52" t="s">
        <v>469</v>
      </c>
      <c r="Y178" s="53" t="s">
        <v>469</v>
      </c>
      <c r="Z178" s="37">
        <v>345111389.34000003</v>
      </c>
    </row>
    <row r="179" spans="1:26" x14ac:dyDescent="0.25">
      <c r="A179" s="10"/>
      <c r="B179" s="6"/>
      <c r="C179" s="11" t="s">
        <v>470</v>
      </c>
      <c r="D179" s="48" t="s">
        <v>471</v>
      </c>
      <c r="E179" s="49" t="s">
        <v>471</v>
      </c>
      <c r="F179" s="49" t="s">
        <v>471</v>
      </c>
      <c r="G179" s="49" t="s">
        <v>471</v>
      </c>
      <c r="H179" s="49" t="s">
        <v>471</v>
      </c>
      <c r="I179" s="49" t="s">
        <v>471</v>
      </c>
      <c r="J179" s="49" t="s">
        <v>471</v>
      </c>
      <c r="K179" s="49" t="s">
        <v>471</v>
      </c>
      <c r="L179" s="49" t="s">
        <v>471</v>
      </c>
      <c r="M179" s="49" t="s">
        <v>471</v>
      </c>
      <c r="N179" s="49"/>
      <c r="O179" s="49"/>
      <c r="P179" s="49"/>
      <c r="Q179" s="49"/>
      <c r="R179" s="49" t="s">
        <v>471</v>
      </c>
      <c r="S179" s="49" t="s">
        <v>471</v>
      </c>
      <c r="T179" s="49" t="s">
        <v>471</v>
      </c>
      <c r="U179" s="49" t="s">
        <v>471</v>
      </c>
      <c r="V179" s="49" t="s">
        <v>471</v>
      </c>
      <c r="W179" s="49" t="s">
        <v>471</v>
      </c>
      <c r="X179" s="49" t="s">
        <v>471</v>
      </c>
      <c r="Y179" s="50" t="s">
        <v>471</v>
      </c>
      <c r="Z179" s="36">
        <v>45956298.56000001</v>
      </c>
    </row>
    <row r="180" spans="1:26" x14ac:dyDescent="0.25">
      <c r="A180" s="10"/>
      <c r="B180" s="6"/>
      <c r="C180" s="12" t="s">
        <v>472</v>
      </c>
      <c r="D180" s="45" t="s">
        <v>372</v>
      </c>
      <c r="E180" s="46" t="s">
        <v>372</v>
      </c>
      <c r="F180" s="46" t="s">
        <v>372</v>
      </c>
      <c r="G180" s="46" t="s">
        <v>372</v>
      </c>
      <c r="H180" s="46" t="s">
        <v>372</v>
      </c>
      <c r="I180" s="46" t="s">
        <v>372</v>
      </c>
      <c r="J180" s="46" t="s">
        <v>372</v>
      </c>
      <c r="K180" s="46" t="s">
        <v>372</v>
      </c>
      <c r="L180" s="46" t="s">
        <v>372</v>
      </c>
      <c r="M180" s="46" t="s">
        <v>372</v>
      </c>
      <c r="N180" s="46"/>
      <c r="O180" s="46"/>
      <c r="P180" s="46"/>
      <c r="Q180" s="46"/>
      <c r="R180" s="46" t="s">
        <v>372</v>
      </c>
      <c r="S180" s="46" t="s">
        <v>372</v>
      </c>
      <c r="T180" s="46" t="s">
        <v>372</v>
      </c>
      <c r="U180" s="46" t="s">
        <v>372</v>
      </c>
      <c r="V180" s="46" t="s">
        <v>372</v>
      </c>
      <c r="W180" s="46" t="s">
        <v>372</v>
      </c>
      <c r="X180" s="46" t="s">
        <v>372</v>
      </c>
      <c r="Y180" s="47" t="s">
        <v>372</v>
      </c>
      <c r="Z180" s="35">
        <v>45569210.080000006</v>
      </c>
    </row>
    <row r="181" spans="1:26" x14ac:dyDescent="0.25">
      <c r="A181" s="10" t="s">
        <v>473</v>
      </c>
      <c r="B181" s="6"/>
      <c r="C181" s="12" t="s">
        <v>474</v>
      </c>
      <c r="D181" s="45" t="s">
        <v>475</v>
      </c>
      <c r="E181" s="46" t="s">
        <v>476</v>
      </c>
      <c r="F181" s="46" t="s">
        <v>476</v>
      </c>
      <c r="G181" s="46" t="s">
        <v>476</v>
      </c>
      <c r="H181" s="46" t="s">
        <v>476</v>
      </c>
      <c r="I181" s="46" t="s">
        <v>476</v>
      </c>
      <c r="J181" s="46" t="s">
        <v>476</v>
      </c>
      <c r="K181" s="46" t="s">
        <v>476</v>
      </c>
      <c r="L181" s="46" t="s">
        <v>476</v>
      </c>
      <c r="M181" s="46" t="s">
        <v>476</v>
      </c>
      <c r="N181" s="46"/>
      <c r="O181" s="46"/>
      <c r="P181" s="46"/>
      <c r="Q181" s="46"/>
      <c r="R181" s="46" t="s">
        <v>476</v>
      </c>
      <c r="S181" s="46" t="s">
        <v>476</v>
      </c>
      <c r="T181" s="46" t="s">
        <v>476</v>
      </c>
      <c r="U181" s="46" t="s">
        <v>476</v>
      </c>
      <c r="V181" s="46" t="s">
        <v>476</v>
      </c>
      <c r="W181" s="46" t="s">
        <v>476</v>
      </c>
      <c r="X181" s="46" t="s">
        <v>476</v>
      </c>
      <c r="Y181" s="47" t="s">
        <v>476</v>
      </c>
      <c r="Z181" s="40">
        <v>29496283</v>
      </c>
    </row>
    <row r="182" spans="1:26" x14ac:dyDescent="0.25">
      <c r="A182" s="10" t="s">
        <v>473</v>
      </c>
      <c r="B182" s="6"/>
      <c r="C182" s="12" t="s">
        <v>477</v>
      </c>
      <c r="D182" s="45" t="s">
        <v>478</v>
      </c>
      <c r="E182" s="46" t="s">
        <v>479</v>
      </c>
      <c r="F182" s="46" t="s">
        <v>479</v>
      </c>
      <c r="G182" s="46" t="s">
        <v>479</v>
      </c>
      <c r="H182" s="46" t="s">
        <v>479</v>
      </c>
      <c r="I182" s="46" t="s">
        <v>479</v>
      </c>
      <c r="J182" s="46" t="s">
        <v>479</v>
      </c>
      <c r="K182" s="46" t="s">
        <v>479</v>
      </c>
      <c r="L182" s="46" t="s">
        <v>479</v>
      </c>
      <c r="M182" s="46" t="s">
        <v>479</v>
      </c>
      <c r="N182" s="46"/>
      <c r="O182" s="46"/>
      <c r="P182" s="46"/>
      <c r="Q182" s="46"/>
      <c r="R182" s="46" t="s">
        <v>479</v>
      </c>
      <c r="S182" s="46" t="s">
        <v>479</v>
      </c>
      <c r="T182" s="46" t="s">
        <v>479</v>
      </c>
      <c r="U182" s="46" t="s">
        <v>479</v>
      </c>
      <c r="V182" s="46" t="s">
        <v>479</v>
      </c>
      <c r="W182" s="46" t="s">
        <v>479</v>
      </c>
      <c r="X182" s="46" t="s">
        <v>479</v>
      </c>
      <c r="Y182" s="47" t="s">
        <v>479</v>
      </c>
      <c r="Z182" s="40">
        <v>7374261.1500000004</v>
      </c>
    </row>
    <row r="183" spans="1:26" x14ac:dyDescent="0.25">
      <c r="A183" s="10" t="s">
        <v>473</v>
      </c>
      <c r="B183" s="6"/>
      <c r="C183" s="12" t="s">
        <v>480</v>
      </c>
      <c r="D183" s="45" t="s">
        <v>481</v>
      </c>
      <c r="E183" s="46" t="s">
        <v>482</v>
      </c>
      <c r="F183" s="46" t="s">
        <v>482</v>
      </c>
      <c r="G183" s="46" t="s">
        <v>482</v>
      </c>
      <c r="H183" s="46" t="s">
        <v>482</v>
      </c>
      <c r="I183" s="46" t="s">
        <v>482</v>
      </c>
      <c r="J183" s="46" t="s">
        <v>482</v>
      </c>
      <c r="K183" s="46" t="s">
        <v>482</v>
      </c>
      <c r="L183" s="46" t="s">
        <v>482</v>
      </c>
      <c r="M183" s="46" t="s">
        <v>482</v>
      </c>
      <c r="N183" s="46"/>
      <c r="O183" s="46"/>
      <c r="P183" s="46"/>
      <c r="Q183" s="46"/>
      <c r="R183" s="46" t="s">
        <v>482</v>
      </c>
      <c r="S183" s="46" t="s">
        <v>482</v>
      </c>
      <c r="T183" s="46" t="s">
        <v>482</v>
      </c>
      <c r="U183" s="46" t="s">
        <v>482</v>
      </c>
      <c r="V183" s="46" t="s">
        <v>482</v>
      </c>
      <c r="W183" s="46" t="s">
        <v>482</v>
      </c>
      <c r="X183" s="46" t="s">
        <v>482</v>
      </c>
      <c r="Y183" s="47" t="s">
        <v>482</v>
      </c>
      <c r="Z183" s="40">
        <v>5456977.4100000001</v>
      </c>
    </row>
    <row r="184" spans="1:26" x14ac:dyDescent="0.25">
      <c r="A184" s="10" t="s">
        <v>473</v>
      </c>
      <c r="B184" s="6"/>
      <c r="C184" s="12" t="s">
        <v>483</v>
      </c>
      <c r="D184" s="45" t="s">
        <v>484</v>
      </c>
      <c r="E184" s="46" t="s">
        <v>484</v>
      </c>
      <c r="F184" s="46" t="s">
        <v>484</v>
      </c>
      <c r="G184" s="46" t="s">
        <v>484</v>
      </c>
      <c r="H184" s="46" t="s">
        <v>484</v>
      </c>
      <c r="I184" s="46" t="s">
        <v>484</v>
      </c>
      <c r="J184" s="46" t="s">
        <v>484</v>
      </c>
      <c r="K184" s="46" t="s">
        <v>484</v>
      </c>
      <c r="L184" s="46" t="s">
        <v>484</v>
      </c>
      <c r="M184" s="46" t="s">
        <v>484</v>
      </c>
      <c r="N184" s="46"/>
      <c r="O184" s="46"/>
      <c r="P184" s="46"/>
      <c r="Q184" s="46"/>
      <c r="R184" s="46" t="s">
        <v>484</v>
      </c>
      <c r="S184" s="46" t="s">
        <v>484</v>
      </c>
      <c r="T184" s="46" t="s">
        <v>484</v>
      </c>
      <c r="U184" s="46" t="s">
        <v>484</v>
      </c>
      <c r="V184" s="46" t="s">
        <v>484</v>
      </c>
      <c r="W184" s="46" t="s">
        <v>484</v>
      </c>
      <c r="X184" s="46" t="s">
        <v>484</v>
      </c>
      <c r="Y184" s="47" t="s">
        <v>484</v>
      </c>
      <c r="Z184" s="40">
        <v>3241688.52</v>
      </c>
    </row>
    <row r="185" spans="1:26" x14ac:dyDescent="0.25">
      <c r="A185" s="10" t="s">
        <v>485</v>
      </c>
      <c r="B185" s="6" t="s">
        <v>49</v>
      </c>
      <c r="C185" s="12" t="s">
        <v>486</v>
      </c>
      <c r="D185" s="45" t="s">
        <v>487</v>
      </c>
      <c r="E185" s="46" t="s">
        <v>488</v>
      </c>
      <c r="F185" s="46" t="s">
        <v>488</v>
      </c>
      <c r="G185" s="46" t="s">
        <v>488</v>
      </c>
      <c r="H185" s="46" t="s">
        <v>488</v>
      </c>
      <c r="I185" s="46" t="s">
        <v>488</v>
      </c>
      <c r="J185" s="46" t="s">
        <v>488</v>
      </c>
      <c r="K185" s="46" t="s">
        <v>488</v>
      </c>
      <c r="L185" s="46" t="s">
        <v>488</v>
      </c>
      <c r="M185" s="46" t="s">
        <v>488</v>
      </c>
      <c r="N185" s="46"/>
      <c r="O185" s="46"/>
      <c r="P185" s="46"/>
      <c r="Q185" s="46"/>
      <c r="R185" s="46" t="s">
        <v>488</v>
      </c>
      <c r="S185" s="46" t="s">
        <v>488</v>
      </c>
      <c r="T185" s="46" t="s">
        <v>488</v>
      </c>
      <c r="U185" s="46" t="s">
        <v>488</v>
      </c>
      <c r="V185" s="46" t="s">
        <v>488</v>
      </c>
      <c r="W185" s="46" t="s">
        <v>488</v>
      </c>
      <c r="X185" s="46" t="s">
        <v>488</v>
      </c>
      <c r="Y185" s="47" t="s">
        <v>488</v>
      </c>
      <c r="Z185" s="40">
        <v>89104.24</v>
      </c>
    </row>
    <row r="186" spans="1:26" x14ac:dyDescent="0.25">
      <c r="A186" s="10" t="s">
        <v>394</v>
      </c>
      <c r="B186" s="6" t="s">
        <v>159</v>
      </c>
      <c r="C186" s="12" t="s">
        <v>489</v>
      </c>
      <c r="D186" s="45" t="s">
        <v>490</v>
      </c>
      <c r="E186" s="46" t="s">
        <v>491</v>
      </c>
      <c r="F186" s="46" t="s">
        <v>491</v>
      </c>
      <c r="G186" s="46" t="s">
        <v>491</v>
      </c>
      <c r="H186" s="46" t="s">
        <v>491</v>
      </c>
      <c r="I186" s="46" t="s">
        <v>491</v>
      </c>
      <c r="J186" s="46" t="s">
        <v>491</v>
      </c>
      <c r="K186" s="46" t="s">
        <v>491</v>
      </c>
      <c r="L186" s="46" t="s">
        <v>491</v>
      </c>
      <c r="M186" s="46" t="s">
        <v>491</v>
      </c>
      <c r="N186" s="46"/>
      <c r="O186" s="46"/>
      <c r="P186" s="46"/>
      <c r="Q186" s="46"/>
      <c r="R186" s="46" t="s">
        <v>491</v>
      </c>
      <c r="S186" s="46" t="s">
        <v>491</v>
      </c>
      <c r="T186" s="46" t="s">
        <v>491</v>
      </c>
      <c r="U186" s="46" t="s">
        <v>491</v>
      </c>
      <c r="V186" s="46" t="s">
        <v>491</v>
      </c>
      <c r="W186" s="46" t="s">
        <v>491</v>
      </c>
      <c r="X186" s="46" t="s">
        <v>491</v>
      </c>
      <c r="Y186" s="47" t="s">
        <v>491</v>
      </c>
      <c r="Z186" s="40">
        <v>297984.24</v>
      </c>
    </row>
    <row r="187" spans="1:26" x14ac:dyDescent="0.25">
      <c r="A187" s="10"/>
      <c r="B187" s="6"/>
      <c r="C187" s="11" t="s">
        <v>492</v>
      </c>
      <c r="D187" s="48" t="s">
        <v>493</v>
      </c>
      <c r="E187" s="49" t="s">
        <v>493</v>
      </c>
      <c r="F187" s="49" t="s">
        <v>493</v>
      </c>
      <c r="G187" s="49" t="s">
        <v>493</v>
      </c>
      <c r="H187" s="49" t="s">
        <v>493</v>
      </c>
      <c r="I187" s="49" t="s">
        <v>493</v>
      </c>
      <c r="J187" s="49" t="s">
        <v>493</v>
      </c>
      <c r="K187" s="49" t="s">
        <v>493</v>
      </c>
      <c r="L187" s="49" t="s">
        <v>493</v>
      </c>
      <c r="M187" s="49" t="s">
        <v>493</v>
      </c>
      <c r="N187" s="49"/>
      <c r="O187" s="49"/>
      <c r="P187" s="49"/>
      <c r="Q187" s="49"/>
      <c r="R187" s="49" t="s">
        <v>493</v>
      </c>
      <c r="S187" s="49" t="s">
        <v>493</v>
      </c>
      <c r="T187" s="49" t="s">
        <v>493</v>
      </c>
      <c r="U187" s="49" t="s">
        <v>493</v>
      </c>
      <c r="V187" s="49" t="s">
        <v>493</v>
      </c>
      <c r="W187" s="49" t="s">
        <v>493</v>
      </c>
      <c r="X187" s="49" t="s">
        <v>493</v>
      </c>
      <c r="Y187" s="50" t="s">
        <v>493</v>
      </c>
      <c r="Z187" s="36">
        <v>62200074.510000005</v>
      </c>
    </row>
    <row r="188" spans="1:26" x14ac:dyDescent="0.25">
      <c r="A188" s="10" t="s">
        <v>494</v>
      </c>
      <c r="B188" s="6"/>
      <c r="C188" s="12" t="s">
        <v>495</v>
      </c>
      <c r="D188" s="45" t="s">
        <v>496</v>
      </c>
      <c r="E188" s="46" t="s">
        <v>496</v>
      </c>
      <c r="F188" s="46" t="s">
        <v>496</v>
      </c>
      <c r="G188" s="46" t="s">
        <v>496</v>
      </c>
      <c r="H188" s="46" t="s">
        <v>496</v>
      </c>
      <c r="I188" s="46" t="s">
        <v>496</v>
      </c>
      <c r="J188" s="46" t="s">
        <v>496</v>
      </c>
      <c r="K188" s="46" t="s">
        <v>496</v>
      </c>
      <c r="L188" s="46" t="s">
        <v>496</v>
      </c>
      <c r="M188" s="46" t="s">
        <v>496</v>
      </c>
      <c r="N188" s="46"/>
      <c r="O188" s="46"/>
      <c r="P188" s="46"/>
      <c r="Q188" s="46"/>
      <c r="R188" s="46" t="s">
        <v>496</v>
      </c>
      <c r="S188" s="46" t="s">
        <v>496</v>
      </c>
      <c r="T188" s="46" t="s">
        <v>496</v>
      </c>
      <c r="U188" s="46" t="s">
        <v>496</v>
      </c>
      <c r="V188" s="46" t="s">
        <v>496</v>
      </c>
      <c r="W188" s="46" t="s">
        <v>496</v>
      </c>
      <c r="X188" s="46" t="s">
        <v>496</v>
      </c>
      <c r="Y188" s="47" t="s">
        <v>496</v>
      </c>
      <c r="Z188" s="40">
        <v>60422927.850000001</v>
      </c>
    </row>
    <row r="189" spans="1:26" x14ac:dyDescent="0.25">
      <c r="A189" s="10" t="s">
        <v>485</v>
      </c>
      <c r="B189" s="6" t="s">
        <v>49</v>
      </c>
      <c r="C189" s="12" t="s">
        <v>497</v>
      </c>
      <c r="D189" s="45" t="s">
        <v>498</v>
      </c>
      <c r="E189" s="46" t="s">
        <v>499</v>
      </c>
      <c r="F189" s="46" t="s">
        <v>499</v>
      </c>
      <c r="G189" s="46" t="s">
        <v>499</v>
      </c>
      <c r="H189" s="46" t="s">
        <v>499</v>
      </c>
      <c r="I189" s="46" t="s">
        <v>499</v>
      </c>
      <c r="J189" s="46" t="s">
        <v>499</v>
      </c>
      <c r="K189" s="46" t="s">
        <v>499</v>
      </c>
      <c r="L189" s="46" t="s">
        <v>499</v>
      </c>
      <c r="M189" s="46" t="s">
        <v>499</v>
      </c>
      <c r="N189" s="46"/>
      <c r="O189" s="46"/>
      <c r="P189" s="46"/>
      <c r="Q189" s="46"/>
      <c r="R189" s="46" t="s">
        <v>499</v>
      </c>
      <c r="S189" s="46" t="s">
        <v>499</v>
      </c>
      <c r="T189" s="46" t="s">
        <v>499</v>
      </c>
      <c r="U189" s="46" t="s">
        <v>499</v>
      </c>
      <c r="V189" s="46" t="s">
        <v>499</v>
      </c>
      <c r="W189" s="46" t="s">
        <v>499</v>
      </c>
      <c r="X189" s="46" t="s">
        <v>499</v>
      </c>
      <c r="Y189" s="47" t="s">
        <v>499</v>
      </c>
      <c r="Z189" s="40">
        <v>951327.02</v>
      </c>
    </row>
    <row r="190" spans="1:26" x14ac:dyDescent="0.25">
      <c r="A190" s="10" t="s">
        <v>394</v>
      </c>
      <c r="B190" s="6" t="s">
        <v>159</v>
      </c>
      <c r="C190" s="12" t="s">
        <v>500</v>
      </c>
      <c r="D190" s="45" t="s">
        <v>501</v>
      </c>
      <c r="E190" s="46" t="s">
        <v>502</v>
      </c>
      <c r="F190" s="46" t="s">
        <v>502</v>
      </c>
      <c r="G190" s="46" t="s">
        <v>502</v>
      </c>
      <c r="H190" s="46" t="s">
        <v>502</v>
      </c>
      <c r="I190" s="46" t="s">
        <v>502</v>
      </c>
      <c r="J190" s="46" t="s">
        <v>502</v>
      </c>
      <c r="K190" s="46" t="s">
        <v>502</v>
      </c>
      <c r="L190" s="46" t="s">
        <v>502</v>
      </c>
      <c r="M190" s="46" t="s">
        <v>502</v>
      </c>
      <c r="N190" s="46"/>
      <c r="O190" s="46"/>
      <c r="P190" s="46"/>
      <c r="Q190" s="46"/>
      <c r="R190" s="46" t="s">
        <v>502</v>
      </c>
      <c r="S190" s="46" t="s">
        <v>502</v>
      </c>
      <c r="T190" s="46" t="s">
        <v>502</v>
      </c>
      <c r="U190" s="46" t="s">
        <v>502</v>
      </c>
      <c r="V190" s="46" t="s">
        <v>502</v>
      </c>
      <c r="W190" s="46" t="s">
        <v>502</v>
      </c>
      <c r="X190" s="46" t="s">
        <v>502</v>
      </c>
      <c r="Y190" s="47" t="s">
        <v>502</v>
      </c>
      <c r="Z190" s="40">
        <v>825819.64</v>
      </c>
    </row>
    <row r="191" spans="1:26" x14ac:dyDescent="0.25">
      <c r="A191" s="10"/>
      <c r="B191" s="6"/>
      <c r="C191" s="11" t="s">
        <v>503</v>
      </c>
      <c r="D191" s="48" t="s">
        <v>504</v>
      </c>
      <c r="E191" s="49" t="s">
        <v>504</v>
      </c>
      <c r="F191" s="49" t="s">
        <v>504</v>
      </c>
      <c r="G191" s="49" t="s">
        <v>504</v>
      </c>
      <c r="H191" s="49" t="s">
        <v>504</v>
      </c>
      <c r="I191" s="49" t="s">
        <v>504</v>
      </c>
      <c r="J191" s="49" t="s">
        <v>504</v>
      </c>
      <c r="K191" s="49" t="s">
        <v>504</v>
      </c>
      <c r="L191" s="49" t="s">
        <v>504</v>
      </c>
      <c r="M191" s="49" t="s">
        <v>504</v>
      </c>
      <c r="N191" s="49"/>
      <c r="O191" s="49"/>
      <c r="P191" s="49"/>
      <c r="Q191" s="49"/>
      <c r="R191" s="49" t="s">
        <v>504</v>
      </c>
      <c r="S191" s="49" t="s">
        <v>504</v>
      </c>
      <c r="T191" s="49" t="s">
        <v>504</v>
      </c>
      <c r="U191" s="49" t="s">
        <v>504</v>
      </c>
      <c r="V191" s="49" t="s">
        <v>504</v>
      </c>
      <c r="W191" s="49" t="s">
        <v>504</v>
      </c>
      <c r="X191" s="49" t="s">
        <v>504</v>
      </c>
      <c r="Y191" s="50" t="s">
        <v>504</v>
      </c>
      <c r="Z191" s="36">
        <v>29064951.859999999</v>
      </c>
    </row>
    <row r="192" spans="1:26" x14ac:dyDescent="0.25">
      <c r="A192" s="10" t="s">
        <v>485</v>
      </c>
      <c r="B192" s="15" t="s">
        <v>49</v>
      </c>
      <c r="C192" s="12" t="s">
        <v>505</v>
      </c>
      <c r="D192" s="45" t="s">
        <v>506</v>
      </c>
      <c r="E192" s="46" t="s">
        <v>507</v>
      </c>
      <c r="F192" s="46" t="s">
        <v>507</v>
      </c>
      <c r="G192" s="46" t="s">
        <v>507</v>
      </c>
      <c r="H192" s="46" t="s">
        <v>507</v>
      </c>
      <c r="I192" s="46" t="s">
        <v>507</v>
      </c>
      <c r="J192" s="46" t="s">
        <v>507</v>
      </c>
      <c r="K192" s="46" t="s">
        <v>507</v>
      </c>
      <c r="L192" s="46" t="s">
        <v>507</v>
      </c>
      <c r="M192" s="46" t="s">
        <v>507</v>
      </c>
      <c r="N192" s="46"/>
      <c r="O192" s="46"/>
      <c r="P192" s="46"/>
      <c r="Q192" s="46"/>
      <c r="R192" s="46" t="s">
        <v>507</v>
      </c>
      <c r="S192" s="46" t="s">
        <v>507</v>
      </c>
      <c r="T192" s="46" t="s">
        <v>507</v>
      </c>
      <c r="U192" s="46" t="s">
        <v>507</v>
      </c>
      <c r="V192" s="46" t="s">
        <v>507</v>
      </c>
      <c r="W192" s="46" t="s">
        <v>507</v>
      </c>
      <c r="X192" s="46" t="s">
        <v>507</v>
      </c>
      <c r="Y192" s="47" t="s">
        <v>507</v>
      </c>
      <c r="Z192" s="40">
        <v>6266628.5999999996</v>
      </c>
    </row>
    <row r="193" spans="1:26" x14ac:dyDescent="0.25">
      <c r="A193" s="10" t="s">
        <v>485</v>
      </c>
      <c r="B193" s="15"/>
      <c r="C193" s="12" t="s">
        <v>508</v>
      </c>
      <c r="D193" s="45" t="s">
        <v>509</v>
      </c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7"/>
      <c r="Z193" s="40">
        <v>0</v>
      </c>
    </row>
    <row r="194" spans="1:26" x14ac:dyDescent="0.25">
      <c r="A194" s="10" t="s">
        <v>510</v>
      </c>
      <c r="B194" s="6"/>
      <c r="C194" s="12" t="s">
        <v>511</v>
      </c>
      <c r="D194" s="45" t="s">
        <v>512</v>
      </c>
      <c r="E194" s="46" t="s">
        <v>513</v>
      </c>
      <c r="F194" s="46" t="s">
        <v>513</v>
      </c>
      <c r="G194" s="46" t="s">
        <v>513</v>
      </c>
      <c r="H194" s="46" t="s">
        <v>513</v>
      </c>
      <c r="I194" s="46" t="s">
        <v>513</v>
      </c>
      <c r="J194" s="46" t="s">
        <v>513</v>
      </c>
      <c r="K194" s="46" t="s">
        <v>513</v>
      </c>
      <c r="L194" s="46" t="s">
        <v>513</v>
      </c>
      <c r="M194" s="46" t="s">
        <v>513</v>
      </c>
      <c r="N194" s="46"/>
      <c r="O194" s="46"/>
      <c r="P194" s="46"/>
      <c r="Q194" s="46"/>
      <c r="R194" s="46" t="s">
        <v>513</v>
      </c>
      <c r="S194" s="46" t="s">
        <v>513</v>
      </c>
      <c r="T194" s="46" t="s">
        <v>513</v>
      </c>
      <c r="U194" s="46" t="s">
        <v>513</v>
      </c>
      <c r="V194" s="46" t="s">
        <v>513</v>
      </c>
      <c r="W194" s="46" t="s">
        <v>513</v>
      </c>
      <c r="X194" s="46" t="s">
        <v>513</v>
      </c>
      <c r="Y194" s="47" t="s">
        <v>513</v>
      </c>
      <c r="Z194" s="40">
        <v>0</v>
      </c>
    </row>
    <row r="195" spans="1:26" x14ac:dyDescent="0.25">
      <c r="A195" s="10" t="s">
        <v>510</v>
      </c>
      <c r="B195" s="6"/>
      <c r="C195" s="12" t="s">
        <v>514</v>
      </c>
      <c r="D195" s="45" t="s">
        <v>515</v>
      </c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7"/>
      <c r="Z195" s="40">
        <v>0</v>
      </c>
    </row>
    <row r="196" spans="1:26" x14ac:dyDescent="0.25">
      <c r="A196" s="10" t="s">
        <v>394</v>
      </c>
      <c r="B196" s="6" t="s">
        <v>159</v>
      </c>
      <c r="C196" s="12" t="s">
        <v>516</v>
      </c>
      <c r="D196" s="45" t="s">
        <v>517</v>
      </c>
      <c r="E196" s="46" t="s">
        <v>518</v>
      </c>
      <c r="F196" s="46" t="s">
        <v>518</v>
      </c>
      <c r="G196" s="46" t="s">
        <v>518</v>
      </c>
      <c r="H196" s="46" t="s">
        <v>518</v>
      </c>
      <c r="I196" s="46" t="s">
        <v>518</v>
      </c>
      <c r="J196" s="46" t="s">
        <v>518</v>
      </c>
      <c r="K196" s="46" t="s">
        <v>518</v>
      </c>
      <c r="L196" s="46" t="s">
        <v>518</v>
      </c>
      <c r="M196" s="46" t="s">
        <v>518</v>
      </c>
      <c r="N196" s="46"/>
      <c r="O196" s="46"/>
      <c r="P196" s="46"/>
      <c r="Q196" s="46"/>
      <c r="R196" s="46" t="s">
        <v>518</v>
      </c>
      <c r="S196" s="46" t="s">
        <v>518</v>
      </c>
      <c r="T196" s="46" t="s">
        <v>518</v>
      </c>
      <c r="U196" s="46" t="s">
        <v>518</v>
      </c>
      <c r="V196" s="46" t="s">
        <v>518</v>
      </c>
      <c r="W196" s="46" t="s">
        <v>518</v>
      </c>
      <c r="X196" s="46" t="s">
        <v>518</v>
      </c>
      <c r="Y196" s="47" t="s">
        <v>518</v>
      </c>
      <c r="Z196" s="40">
        <v>9411099.4399999995</v>
      </c>
    </row>
    <row r="197" spans="1:26" x14ac:dyDescent="0.25">
      <c r="A197" s="10" t="s">
        <v>394</v>
      </c>
      <c r="B197" s="6"/>
      <c r="C197" s="12" t="s">
        <v>519</v>
      </c>
      <c r="D197" s="45" t="s">
        <v>520</v>
      </c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7"/>
      <c r="Z197" s="40">
        <v>0</v>
      </c>
    </row>
    <row r="198" spans="1:26" x14ac:dyDescent="0.25">
      <c r="A198" s="10" t="s">
        <v>521</v>
      </c>
      <c r="B198" s="6"/>
      <c r="C198" s="12" t="s">
        <v>522</v>
      </c>
      <c r="D198" s="45" t="s">
        <v>523</v>
      </c>
      <c r="E198" s="46" t="s">
        <v>524</v>
      </c>
      <c r="F198" s="46" t="s">
        <v>524</v>
      </c>
      <c r="G198" s="46" t="s">
        <v>524</v>
      </c>
      <c r="H198" s="46" t="s">
        <v>524</v>
      </c>
      <c r="I198" s="46" t="s">
        <v>524</v>
      </c>
      <c r="J198" s="46" t="s">
        <v>524</v>
      </c>
      <c r="K198" s="46" t="s">
        <v>524</v>
      </c>
      <c r="L198" s="46" t="s">
        <v>524</v>
      </c>
      <c r="M198" s="46" t="s">
        <v>524</v>
      </c>
      <c r="N198" s="46"/>
      <c r="O198" s="46"/>
      <c r="P198" s="46"/>
      <c r="Q198" s="46"/>
      <c r="R198" s="46" t="s">
        <v>524</v>
      </c>
      <c r="S198" s="46" t="s">
        <v>524</v>
      </c>
      <c r="T198" s="46" t="s">
        <v>524</v>
      </c>
      <c r="U198" s="46" t="s">
        <v>524</v>
      </c>
      <c r="V198" s="46" t="s">
        <v>524</v>
      </c>
      <c r="W198" s="46" t="s">
        <v>524</v>
      </c>
      <c r="X198" s="46" t="s">
        <v>524</v>
      </c>
      <c r="Y198" s="47" t="s">
        <v>524</v>
      </c>
      <c r="Z198" s="40">
        <v>4641356.07</v>
      </c>
    </row>
    <row r="199" spans="1:26" x14ac:dyDescent="0.25">
      <c r="A199" s="10"/>
      <c r="B199" s="6"/>
      <c r="C199" s="12" t="s">
        <v>525</v>
      </c>
      <c r="D199" s="45" t="s">
        <v>526</v>
      </c>
      <c r="E199" s="46" t="s">
        <v>527</v>
      </c>
      <c r="F199" s="46" t="s">
        <v>527</v>
      </c>
      <c r="G199" s="46" t="s">
        <v>527</v>
      </c>
      <c r="H199" s="46" t="s">
        <v>527</v>
      </c>
      <c r="I199" s="46" t="s">
        <v>527</v>
      </c>
      <c r="J199" s="46" t="s">
        <v>527</v>
      </c>
      <c r="K199" s="46" t="s">
        <v>527</v>
      </c>
      <c r="L199" s="46" t="s">
        <v>527</v>
      </c>
      <c r="M199" s="46" t="s">
        <v>527</v>
      </c>
      <c r="N199" s="46"/>
      <c r="O199" s="46"/>
      <c r="P199" s="46"/>
      <c r="Q199" s="46"/>
      <c r="R199" s="46" t="s">
        <v>527</v>
      </c>
      <c r="S199" s="46" t="s">
        <v>527</v>
      </c>
      <c r="T199" s="46" t="s">
        <v>527</v>
      </c>
      <c r="U199" s="46" t="s">
        <v>527</v>
      </c>
      <c r="V199" s="46" t="s">
        <v>527</v>
      </c>
      <c r="W199" s="46" t="s">
        <v>527</v>
      </c>
      <c r="X199" s="46" t="s">
        <v>527</v>
      </c>
      <c r="Y199" s="47" t="s">
        <v>527</v>
      </c>
      <c r="Z199" s="35">
        <v>8589063.5800000001</v>
      </c>
    </row>
    <row r="200" spans="1:26" x14ac:dyDescent="0.25">
      <c r="A200" s="10" t="s">
        <v>510</v>
      </c>
      <c r="B200" s="6"/>
      <c r="C200" s="14" t="s">
        <v>528</v>
      </c>
      <c r="D200" s="54" t="s">
        <v>529</v>
      </c>
      <c r="E200" s="55" t="s">
        <v>530</v>
      </c>
      <c r="F200" s="55" t="s">
        <v>530</v>
      </c>
      <c r="G200" s="55" t="s">
        <v>530</v>
      </c>
      <c r="H200" s="55" t="s">
        <v>530</v>
      </c>
      <c r="I200" s="55" t="s">
        <v>530</v>
      </c>
      <c r="J200" s="55" t="s">
        <v>530</v>
      </c>
      <c r="K200" s="55" t="s">
        <v>530</v>
      </c>
      <c r="L200" s="55" t="s">
        <v>530</v>
      </c>
      <c r="M200" s="55" t="s">
        <v>530</v>
      </c>
      <c r="N200" s="55"/>
      <c r="O200" s="55"/>
      <c r="P200" s="55"/>
      <c r="Q200" s="55"/>
      <c r="R200" s="55" t="s">
        <v>530</v>
      </c>
      <c r="S200" s="55" t="s">
        <v>530</v>
      </c>
      <c r="T200" s="55" t="s">
        <v>530</v>
      </c>
      <c r="U200" s="55" t="s">
        <v>530</v>
      </c>
      <c r="V200" s="55" t="s">
        <v>530</v>
      </c>
      <c r="W200" s="55" t="s">
        <v>530</v>
      </c>
      <c r="X200" s="55" t="s">
        <v>530</v>
      </c>
      <c r="Y200" s="56" t="s">
        <v>530</v>
      </c>
      <c r="Z200" s="40">
        <v>0</v>
      </c>
    </row>
    <row r="201" spans="1:26" x14ac:dyDescent="0.25">
      <c r="A201" s="10" t="s">
        <v>510</v>
      </c>
      <c r="B201" s="6"/>
      <c r="C201" s="14" t="s">
        <v>531</v>
      </c>
      <c r="D201" s="54" t="s">
        <v>532</v>
      </c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6"/>
      <c r="Z201" s="40">
        <v>0</v>
      </c>
    </row>
    <row r="202" spans="1:26" x14ac:dyDescent="0.25">
      <c r="A202" s="10" t="s">
        <v>510</v>
      </c>
      <c r="B202" s="6"/>
      <c r="C202" s="14" t="s">
        <v>533</v>
      </c>
      <c r="D202" s="54" t="s">
        <v>534</v>
      </c>
      <c r="E202" s="55" t="s">
        <v>535</v>
      </c>
      <c r="F202" s="55" t="s">
        <v>535</v>
      </c>
      <c r="G202" s="55" t="s">
        <v>535</v>
      </c>
      <c r="H202" s="55" t="s">
        <v>535</v>
      </c>
      <c r="I202" s="55" t="s">
        <v>535</v>
      </c>
      <c r="J202" s="55" t="s">
        <v>535</v>
      </c>
      <c r="K202" s="55" t="s">
        <v>535</v>
      </c>
      <c r="L202" s="55" t="s">
        <v>535</v>
      </c>
      <c r="M202" s="55" t="s">
        <v>535</v>
      </c>
      <c r="N202" s="55"/>
      <c r="O202" s="55"/>
      <c r="P202" s="55"/>
      <c r="Q202" s="55"/>
      <c r="R202" s="55" t="s">
        <v>535</v>
      </c>
      <c r="S202" s="55" t="s">
        <v>535</v>
      </c>
      <c r="T202" s="55" t="s">
        <v>535</v>
      </c>
      <c r="U202" s="55" t="s">
        <v>535</v>
      </c>
      <c r="V202" s="55" t="s">
        <v>535</v>
      </c>
      <c r="W202" s="55" t="s">
        <v>535</v>
      </c>
      <c r="X202" s="55" t="s">
        <v>535</v>
      </c>
      <c r="Y202" s="56" t="s">
        <v>535</v>
      </c>
      <c r="Z202" s="40">
        <v>0</v>
      </c>
    </row>
    <row r="203" spans="1:26" x14ac:dyDescent="0.25">
      <c r="A203" s="10" t="s">
        <v>510</v>
      </c>
      <c r="B203" s="6"/>
      <c r="C203" s="14" t="s">
        <v>536</v>
      </c>
      <c r="D203" s="54" t="s">
        <v>537</v>
      </c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6"/>
      <c r="Z203" s="40">
        <v>0</v>
      </c>
    </row>
    <row r="204" spans="1:26" x14ac:dyDescent="0.25">
      <c r="A204" s="10" t="s">
        <v>510</v>
      </c>
      <c r="B204" s="6"/>
      <c r="C204" s="14" t="s">
        <v>538</v>
      </c>
      <c r="D204" s="54" t="s">
        <v>539</v>
      </c>
      <c r="E204" s="55" t="s">
        <v>540</v>
      </c>
      <c r="F204" s="55" t="s">
        <v>540</v>
      </c>
      <c r="G204" s="55" t="s">
        <v>540</v>
      </c>
      <c r="H204" s="55" t="s">
        <v>540</v>
      </c>
      <c r="I204" s="55" t="s">
        <v>540</v>
      </c>
      <c r="J204" s="55" t="s">
        <v>540</v>
      </c>
      <c r="K204" s="55" t="s">
        <v>540</v>
      </c>
      <c r="L204" s="55" t="s">
        <v>540</v>
      </c>
      <c r="M204" s="55" t="s">
        <v>540</v>
      </c>
      <c r="N204" s="55"/>
      <c r="O204" s="55"/>
      <c r="P204" s="55"/>
      <c r="Q204" s="55"/>
      <c r="R204" s="55" t="s">
        <v>540</v>
      </c>
      <c r="S204" s="55" t="s">
        <v>540</v>
      </c>
      <c r="T204" s="55" t="s">
        <v>540</v>
      </c>
      <c r="U204" s="55" t="s">
        <v>540</v>
      </c>
      <c r="V204" s="55" t="s">
        <v>540</v>
      </c>
      <c r="W204" s="55" t="s">
        <v>540</v>
      </c>
      <c r="X204" s="55" t="s">
        <v>540</v>
      </c>
      <c r="Y204" s="56" t="s">
        <v>540</v>
      </c>
      <c r="Z204" s="40">
        <v>4550184.16</v>
      </c>
    </row>
    <row r="205" spans="1:26" x14ac:dyDescent="0.25">
      <c r="A205" s="10" t="s">
        <v>510</v>
      </c>
      <c r="B205" s="6"/>
      <c r="C205" s="14" t="s">
        <v>541</v>
      </c>
      <c r="D205" s="54" t="s">
        <v>542</v>
      </c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6"/>
      <c r="Z205" s="40">
        <v>0</v>
      </c>
    </row>
    <row r="206" spans="1:26" x14ac:dyDescent="0.25">
      <c r="A206" s="10" t="s">
        <v>510</v>
      </c>
      <c r="B206" s="6"/>
      <c r="C206" s="10" t="s">
        <v>543</v>
      </c>
      <c r="D206" s="54" t="s">
        <v>544</v>
      </c>
      <c r="E206" s="55" t="s">
        <v>545</v>
      </c>
      <c r="F206" s="55" t="s">
        <v>545</v>
      </c>
      <c r="G206" s="55" t="s">
        <v>545</v>
      </c>
      <c r="H206" s="55" t="s">
        <v>545</v>
      </c>
      <c r="I206" s="55" t="s">
        <v>545</v>
      </c>
      <c r="J206" s="55" t="s">
        <v>545</v>
      </c>
      <c r="K206" s="55" t="s">
        <v>545</v>
      </c>
      <c r="L206" s="55" t="s">
        <v>545</v>
      </c>
      <c r="M206" s="55" t="s">
        <v>545</v>
      </c>
      <c r="N206" s="55"/>
      <c r="O206" s="55"/>
      <c r="P206" s="55"/>
      <c r="Q206" s="55"/>
      <c r="R206" s="55" t="s">
        <v>545</v>
      </c>
      <c r="S206" s="55" t="s">
        <v>545</v>
      </c>
      <c r="T206" s="55" t="s">
        <v>545</v>
      </c>
      <c r="U206" s="55" t="s">
        <v>545</v>
      </c>
      <c r="V206" s="55" t="s">
        <v>545</v>
      </c>
      <c r="W206" s="55" t="s">
        <v>545</v>
      </c>
      <c r="X206" s="55" t="s">
        <v>545</v>
      </c>
      <c r="Y206" s="56" t="s">
        <v>545</v>
      </c>
      <c r="Z206" s="40">
        <v>4038879.4200000004</v>
      </c>
    </row>
    <row r="207" spans="1:26" x14ac:dyDescent="0.25">
      <c r="A207" s="10" t="s">
        <v>510</v>
      </c>
      <c r="B207" s="6"/>
      <c r="C207" s="10" t="s">
        <v>546</v>
      </c>
      <c r="D207" s="54" t="s">
        <v>547</v>
      </c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6"/>
      <c r="Z207" s="40">
        <v>0</v>
      </c>
    </row>
    <row r="208" spans="1:26" x14ac:dyDescent="0.25">
      <c r="A208" s="10" t="s">
        <v>510</v>
      </c>
      <c r="B208" s="6"/>
      <c r="C208" s="9" t="s">
        <v>548</v>
      </c>
      <c r="D208" s="45" t="s">
        <v>549</v>
      </c>
      <c r="E208" s="46" t="s">
        <v>550</v>
      </c>
      <c r="F208" s="46" t="s">
        <v>550</v>
      </c>
      <c r="G208" s="46" t="s">
        <v>550</v>
      </c>
      <c r="H208" s="46" t="s">
        <v>550</v>
      </c>
      <c r="I208" s="46" t="s">
        <v>550</v>
      </c>
      <c r="J208" s="46" t="s">
        <v>550</v>
      </c>
      <c r="K208" s="46" t="s">
        <v>550</v>
      </c>
      <c r="L208" s="46" t="s">
        <v>550</v>
      </c>
      <c r="M208" s="46" t="s">
        <v>550</v>
      </c>
      <c r="N208" s="46"/>
      <c r="O208" s="46"/>
      <c r="P208" s="46"/>
      <c r="Q208" s="46"/>
      <c r="R208" s="46" t="s">
        <v>550</v>
      </c>
      <c r="S208" s="46" t="s">
        <v>550</v>
      </c>
      <c r="T208" s="46" t="s">
        <v>550</v>
      </c>
      <c r="U208" s="46" t="s">
        <v>550</v>
      </c>
      <c r="V208" s="46" t="s">
        <v>550</v>
      </c>
      <c r="W208" s="46" t="s">
        <v>550</v>
      </c>
      <c r="X208" s="46" t="s">
        <v>550</v>
      </c>
      <c r="Y208" s="47" t="s">
        <v>550</v>
      </c>
      <c r="Z208" s="40">
        <v>156804.16999999998</v>
      </c>
    </row>
    <row r="209" spans="1:26" x14ac:dyDescent="0.25">
      <c r="A209" s="10" t="s">
        <v>510</v>
      </c>
      <c r="B209" s="6"/>
      <c r="C209" s="9" t="s">
        <v>551</v>
      </c>
      <c r="D209" s="54" t="s">
        <v>552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6"/>
      <c r="Z209" s="40">
        <v>0</v>
      </c>
    </row>
    <row r="210" spans="1:26" x14ac:dyDescent="0.25">
      <c r="A210" s="10"/>
      <c r="B210" s="6"/>
      <c r="C210" s="7" t="s">
        <v>553</v>
      </c>
      <c r="D210" s="48" t="s">
        <v>554</v>
      </c>
      <c r="E210" s="49" t="s">
        <v>554</v>
      </c>
      <c r="F210" s="49" t="s">
        <v>554</v>
      </c>
      <c r="G210" s="49" t="s">
        <v>554</v>
      </c>
      <c r="H210" s="49" t="s">
        <v>554</v>
      </c>
      <c r="I210" s="49" t="s">
        <v>554</v>
      </c>
      <c r="J210" s="49" t="s">
        <v>554</v>
      </c>
      <c r="K210" s="49" t="s">
        <v>554</v>
      </c>
      <c r="L210" s="49" t="s">
        <v>554</v>
      </c>
      <c r="M210" s="49" t="s">
        <v>554</v>
      </c>
      <c r="N210" s="49"/>
      <c r="O210" s="49"/>
      <c r="P210" s="49"/>
      <c r="Q210" s="49"/>
      <c r="R210" s="49" t="s">
        <v>554</v>
      </c>
      <c r="S210" s="49" t="s">
        <v>554</v>
      </c>
      <c r="T210" s="49" t="s">
        <v>554</v>
      </c>
      <c r="U210" s="49" t="s">
        <v>554</v>
      </c>
      <c r="V210" s="49" t="s">
        <v>554</v>
      </c>
      <c r="W210" s="49" t="s">
        <v>554</v>
      </c>
      <c r="X210" s="49" t="s">
        <v>554</v>
      </c>
      <c r="Y210" s="50" t="s">
        <v>554</v>
      </c>
      <c r="Z210" s="29">
        <v>27514150.639999997</v>
      </c>
    </row>
    <row r="211" spans="1:26" x14ac:dyDescent="0.25">
      <c r="A211" s="10" t="s">
        <v>555</v>
      </c>
      <c r="B211" s="6" t="s">
        <v>49</v>
      </c>
      <c r="C211" s="9" t="s">
        <v>556</v>
      </c>
      <c r="D211" s="45" t="s">
        <v>557</v>
      </c>
      <c r="E211" s="46" t="s">
        <v>558</v>
      </c>
      <c r="F211" s="46" t="s">
        <v>558</v>
      </c>
      <c r="G211" s="46" t="s">
        <v>558</v>
      </c>
      <c r="H211" s="46" t="s">
        <v>558</v>
      </c>
      <c r="I211" s="46" t="s">
        <v>558</v>
      </c>
      <c r="J211" s="46" t="s">
        <v>558</v>
      </c>
      <c r="K211" s="46" t="s">
        <v>558</v>
      </c>
      <c r="L211" s="46" t="s">
        <v>558</v>
      </c>
      <c r="M211" s="46" t="s">
        <v>558</v>
      </c>
      <c r="N211" s="46"/>
      <c r="O211" s="46"/>
      <c r="P211" s="46"/>
      <c r="Q211" s="46"/>
      <c r="R211" s="46" t="s">
        <v>558</v>
      </c>
      <c r="S211" s="46" t="s">
        <v>558</v>
      </c>
      <c r="T211" s="46" t="s">
        <v>558</v>
      </c>
      <c r="U211" s="46" t="s">
        <v>558</v>
      </c>
      <c r="V211" s="46" t="s">
        <v>558</v>
      </c>
      <c r="W211" s="46" t="s">
        <v>558</v>
      </c>
      <c r="X211" s="46" t="s">
        <v>558</v>
      </c>
      <c r="Y211" s="47" t="s">
        <v>558</v>
      </c>
      <c r="Z211" s="40">
        <v>3277998.89</v>
      </c>
    </row>
    <row r="212" spans="1:26" x14ac:dyDescent="0.25">
      <c r="A212" s="10" t="s">
        <v>559</v>
      </c>
      <c r="B212" s="15"/>
      <c r="C212" s="9" t="s">
        <v>560</v>
      </c>
      <c r="D212" s="45" t="s">
        <v>561</v>
      </c>
      <c r="E212" s="46" t="s">
        <v>562</v>
      </c>
      <c r="F212" s="46" t="s">
        <v>562</v>
      </c>
      <c r="G212" s="46" t="s">
        <v>562</v>
      </c>
      <c r="H212" s="46" t="s">
        <v>562</v>
      </c>
      <c r="I212" s="46" t="s">
        <v>562</v>
      </c>
      <c r="J212" s="46" t="s">
        <v>562</v>
      </c>
      <c r="K212" s="46" t="s">
        <v>562</v>
      </c>
      <c r="L212" s="46" t="s">
        <v>562</v>
      </c>
      <c r="M212" s="46" t="s">
        <v>562</v>
      </c>
      <c r="N212" s="46"/>
      <c r="O212" s="46"/>
      <c r="P212" s="46"/>
      <c r="Q212" s="46"/>
      <c r="R212" s="46" t="s">
        <v>562</v>
      </c>
      <c r="S212" s="46" t="s">
        <v>562</v>
      </c>
      <c r="T212" s="46" t="s">
        <v>562</v>
      </c>
      <c r="U212" s="46" t="s">
        <v>562</v>
      </c>
      <c r="V212" s="46" t="s">
        <v>562</v>
      </c>
      <c r="W212" s="46" t="s">
        <v>562</v>
      </c>
      <c r="X212" s="46" t="s">
        <v>562</v>
      </c>
      <c r="Y212" s="47" t="s">
        <v>562</v>
      </c>
      <c r="Z212" s="40">
        <v>0</v>
      </c>
    </row>
    <row r="213" spans="1:26" x14ac:dyDescent="0.25">
      <c r="A213" s="10" t="s">
        <v>563</v>
      </c>
      <c r="B213" s="15" t="s">
        <v>169</v>
      </c>
      <c r="C213" s="9" t="s">
        <v>564</v>
      </c>
      <c r="D213" s="45" t="s">
        <v>565</v>
      </c>
      <c r="E213" s="46" t="s">
        <v>566</v>
      </c>
      <c r="F213" s="46" t="s">
        <v>566</v>
      </c>
      <c r="G213" s="46" t="s">
        <v>566</v>
      </c>
      <c r="H213" s="46" t="s">
        <v>566</v>
      </c>
      <c r="I213" s="46" t="s">
        <v>566</v>
      </c>
      <c r="J213" s="46" t="s">
        <v>566</v>
      </c>
      <c r="K213" s="46" t="s">
        <v>566</v>
      </c>
      <c r="L213" s="46" t="s">
        <v>566</v>
      </c>
      <c r="M213" s="46" t="s">
        <v>566</v>
      </c>
      <c r="N213" s="46"/>
      <c r="O213" s="46"/>
      <c r="P213" s="46"/>
      <c r="Q213" s="46"/>
      <c r="R213" s="46" t="s">
        <v>566</v>
      </c>
      <c r="S213" s="46" t="s">
        <v>566</v>
      </c>
      <c r="T213" s="46" t="s">
        <v>566</v>
      </c>
      <c r="U213" s="46" t="s">
        <v>566</v>
      </c>
      <c r="V213" s="46" t="s">
        <v>566</v>
      </c>
      <c r="W213" s="46" t="s">
        <v>566</v>
      </c>
      <c r="X213" s="46" t="s">
        <v>566</v>
      </c>
      <c r="Y213" s="47" t="s">
        <v>566</v>
      </c>
      <c r="Z213" s="40">
        <v>0</v>
      </c>
    </row>
    <row r="214" spans="1:26" x14ac:dyDescent="0.25">
      <c r="A214" s="10" t="s">
        <v>559</v>
      </c>
      <c r="B214" s="15"/>
      <c r="C214" s="9" t="s">
        <v>567</v>
      </c>
      <c r="D214" s="45" t="s">
        <v>568</v>
      </c>
      <c r="E214" s="46" t="s">
        <v>569</v>
      </c>
      <c r="F214" s="46" t="s">
        <v>569</v>
      </c>
      <c r="G214" s="46" t="s">
        <v>569</v>
      </c>
      <c r="H214" s="46" t="s">
        <v>569</v>
      </c>
      <c r="I214" s="46" t="s">
        <v>569</v>
      </c>
      <c r="J214" s="46" t="s">
        <v>569</v>
      </c>
      <c r="K214" s="46" t="s">
        <v>569</v>
      </c>
      <c r="L214" s="46" t="s">
        <v>569</v>
      </c>
      <c r="M214" s="46" t="s">
        <v>569</v>
      </c>
      <c r="N214" s="46"/>
      <c r="O214" s="46"/>
      <c r="P214" s="46"/>
      <c r="Q214" s="46"/>
      <c r="R214" s="46" t="s">
        <v>569</v>
      </c>
      <c r="S214" s="46" t="s">
        <v>569</v>
      </c>
      <c r="T214" s="46" t="s">
        <v>569</v>
      </c>
      <c r="U214" s="46" t="s">
        <v>569</v>
      </c>
      <c r="V214" s="46" t="s">
        <v>569</v>
      </c>
      <c r="W214" s="46" t="s">
        <v>569</v>
      </c>
      <c r="X214" s="46" t="s">
        <v>569</v>
      </c>
      <c r="Y214" s="47" t="s">
        <v>569</v>
      </c>
      <c r="Z214" s="40">
        <v>23234839.249999996</v>
      </c>
    </row>
    <row r="215" spans="1:26" x14ac:dyDescent="0.25">
      <c r="A215" s="10" t="s">
        <v>559</v>
      </c>
      <c r="B215" s="15"/>
      <c r="C215" s="9" t="s">
        <v>570</v>
      </c>
      <c r="D215" s="45" t="s">
        <v>571</v>
      </c>
      <c r="E215" s="46" t="s">
        <v>569</v>
      </c>
      <c r="F215" s="46" t="s">
        <v>569</v>
      </c>
      <c r="G215" s="46" t="s">
        <v>569</v>
      </c>
      <c r="H215" s="46" t="s">
        <v>569</v>
      </c>
      <c r="I215" s="46" t="s">
        <v>569</v>
      </c>
      <c r="J215" s="46" t="s">
        <v>569</v>
      </c>
      <c r="K215" s="46" t="s">
        <v>569</v>
      </c>
      <c r="L215" s="46" t="s">
        <v>569</v>
      </c>
      <c r="M215" s="46" t="s">
        <v>569</v>
      </c>
      <c r="N215" s="46"/>
      <c r="O215" s="46"/>
      <c r="P215" s="46"/>
      <c r="Q215" s="46"/>
      <c r="R215" s="46" t="s">
        <v>569</v>
      </c>
      <c r="S215" s="46" t="s">
        <v>569</v>
      </c>
      <c r="T215" s="46" t="s">
        <v>569</v>
      </c>
      <c r="U215" s="46" t="s">
        <v>569</v>
      </c>
      <c r="V215" s="46" t="s">
        <v>569</v>
      </c>
      <c r="W215" s="46" t="s">
        <v>569</v>
      </c>
      <c r="X215" s="46" t="s">
        <v>569</v>
      </c>
      <c r="Y215" s="47" t="s">
        <v>569</v>
      </c>
      <c r="Z215" s="40">
        <v>1001312.5</v>
      </c>
    </row>
    <row r="216" spans="1:26" x14ac:dyDescent="0.25">
      <c r="A216" s="10"/>
      <c r="B216" s="6"/>
      <c r="C216" s="7" t="s">
        <v>572</v>
      </c>
      <c r="D216" s="48" t="s">
        <v>573</v>
      </c>
      <c r="E216" s="49" t="s">
        <v>574</v>
      </c>
      <c r="F216" s="49" t="s">
        <v>574</v>
      </c>
      <c r="G216" s="49" t="s">
        <v>574</v>
      </c>
      <c r="H216" s="49" t="s">
        <v>574</v>
      </c>
      <c r="I216" s="49" t="s">
        <v>574</v>
      </c>
      <c r="J216" s="49" t="s">
        <v>574</v>
      </c>
      <c r="K216" s="49" t="s">
        <v>574</v>
      </c>
      <c r="L216" s="49" t="s">
        <v>574</v>
      </c>
      <c r="M216" s="49" t="s">
        <v>574</v>
      </c>
      <c r="N216" s="49"/>
      <c r="O216" s="49"/>
      <c r="P216" s="49"/>
      <c r="Q216" s="49"/>
      <c r="R216" s="49" t="s">
        <v>574</v>
      </c>
      <c r="S216" s="49" t="s">
        <v>574</v>
      </c>
      <c r="T216" s="49" t="s">
        <v>574</v>
      </c>
      <c r="U216" s="49" t="s">
        <v>574</v>
      </c>
      <c r="V216" s="49" t="s">
        <v>574</v>
      </c>
      <c r="W216" s="49" t="s">
        <v>574</v>
      </c>
      <c r="X216" s="49" t="s">
        <v>574</v>
      </c>
      <c r="Y216" s="50" t="s">
        <v>574</v>
      </c>
      <c r="Z216" s="29">
        <v>0</v>
      </c>
    </row>
    <row r="217" spans="1:26" x14ac:dyDescent="0.25">
      <c r="A217" s="10" t="s">
        <v>555</v>
      </c>
      <c r="B217" s="6" t="s">
        <v>49</v>
      </c>
      <c r="C217" s="9" t="s">
        <v>575</v>
      </c>
      <c r="D217" s="45" t="s">
        <v>576</v>
      </c>
      <c r="E217" s="46" t="s">
        <v>577</v>
      </c>
      <c r="F217" s="46" t="s">
        <v>577</v>
      </c>
      <c r="G217" s="46" t="s">
        <v>577</v>
      </c>
      <c r="H217" s="46" t="s">
        <v>577</v>
      </c>
      <c r="I217" s="46" t="s">
        <v>577</v>
      </c>
      <c r="J217" s="46" t="s">
        <v>577</v>
      </c>
      <c r="K217" s="46" t="s">
        <v>577</v>
      </c>
      <c r="L217" s="46" t="s">
        <v>577</v>
      </c>
      <c r="M217" s="46" t="s">
        <v>577</v>
      </c>
      <c r="N217" s="46"/>
      <c r="O217" s="46"/>
      <c r="P217" s="46"/>
      <c r="Q217" s="46"/>
      <c r="R217" s="46" t="s">
        <v>577</v>
      </c>
      <c r="S217" s="46" t="s">
        <v>577</v>
      </c>
      <c r="T217" s="46" t="s">
        <v>577</v>
      </c>
      <c r="U217" s="46" t="s">
        <v>577</v>
      </c>
      <c r="V217" s="46" t="s">
        <v>577</v>
      </c>
      <c r="W217" s="46" t="s">
        <v>577</v>
      </c>
      <c r="X217" s="46" t="s">
        <v>577</v>
      </c>
      <c r="Y217" s="47" t="s">
        <v>577</v>
      </c>
      <c r="Z217" s="40">
        <v>0</v>
      </c>
    </row>
    <row r="218" spans="1:26" ht="25.5" x14ac:dyDescent="0.25">
      <c r="A218" s="10" t="s">
        <v>578</v>
      </c>
      <c r="B218" s="6"/>
      <c r="C218" s="9" t="s">
        <v>579</v>
      </c>
      <c r="D218" s="45" t="s">
        <v>580</v>
      </c>
      <c r="E218" s="46" t="s">
        <v>581</v>
      </c>
      <c r="F218" s="46" t="s">
        <v>581</v>
      </c>
      <c r="G218" s="46" t="s">
        <v>581</v>
      </c>
      <c r="H218" s="46" t="s">
        <v>581</v>
      </c>
      <c r="I218" s="46" t="s">
        <v>581</v>
      </c>
      <c r="J218" s="46" t="s">
        <v>581</v>
      </c>
      <c r="K218" s="46" t="s">
        <v>581</v>
      </c>
      <c r="L218" s="46" t="s">
        <v>581</v>
      </c>
      <c r="M218" s="46" t="s">
        <v>581</v>
      </c>
      <c r="N218" s="46"/>
      <c r="O218" s="46"/>
      <c r="P218" s="46"/>
      <c r="Q218" s="46"/>
      <c r="R218" s="46" t="s">
        <v>581</v>
      </c>
      <c r="S218" s="46" t="s">
        <v>581</v>
      </c>
      <c r="T218" s="46" t="s">
        <v>581</v>
      </c>
      <c r="U218" s="46" t="s">
        <v>581</v>
      </c>
      <c r="V218" s="46" t="s">
        <v>581</v>
      </c>
      <c r="W218" s="46" t="s">
        <v>581</v>
      </c>
      <c r="X218" s="46" t="s">
        <v>581</v>
      </c>
      <c r="Y218" s="47" t="s">
        <v>581</v>
      </c>
      <c r="Z218" s="40">
        <v>0</v>
      </c>
    </row>
    <row r="219" spans="1:26" x14ac:dyDescent="0.25">
      <c r="A219" s="10" t="s">
        <v>563</v>
      </c>
      <c r="B219" s="6" t="s">
        <v>159</v>
      </c>
      <c r="C219" s="9" t="s">
        <v>582</v>
      </c>
      <c r="D219" s="45" t="s">
        <v>583</v>
      </c>
      <c r="E219" s="46" t="s">
        <v>584</v>
      </c>
      <c r="F219" s="46" t="s">
        <v>584</v>
      </c>
      <c r="G219" s="46" t="s">
        <v>584</v>
      </c>
      <c r="H219" s="46" t="s">
        <v>584</v>
      </c>
      <c r="I219" s="46" t="s">
        <v>584</v>
      </c>
      <c r="J219" s="46" t="s">
        <v>584</v>
      </c>
      <c r="K219" s="46" t="s">
        <v>584</v>
      </c>
      <c r="L219" s="46" t="s">
        <v>584</v>
      </c>
      <c r="M219" s="46" t="s">
        <v>584</v>
      </c>
      <c r="N219" s="46"/>
      <c r="O219" s="46"/>
      <c r="P219" s="46"/>
      <c r="Q219" s="46"/>
      <c r="R219" s="46" t="s">
        <v>584</v>
      </c>
      <c r="S219" s="46" t="s">
        <v>584</v>
      </c>
      <c r="T219" s="46" t="s">
        <v>584</v>
      </c>
      <c r="U219" s="46" t="s">
        <v>584</v>
      </c>
      <c r="V219" s="46" t="s">
        <v>584</v>
      </c>
      <c r="W219" s="46" t="s">
        <v>584</v>
      </c>
      <c r="X219" s="46" t="s">
        <v>584</v>
      </c>
      <c r="Y219" s="47" t="s">
        <v>584</v>
      </c>
      <c r="Z219" s="40">
        <v>0</v>
      </c>
    </row>
    <row r="220" spans="1:26" ht="25.5" x14ac:dyDescent="0.25">
      <c r="A220" s="10" t="s">
        <v>578</v>
      </c>
      <c r="B220" s="6"/>
      <c r="C220" s="9" t="s">
        <v>585</v>
      </c>
      <c r="D220" s="45" t="s">
        <v>586</v>
      </c>
      <c r="E220" s="46" t="s">
        <v>587</v>
      </c>
      <c r="F220" s="46" t="s">
        <v>587</v>
      </c>
      <c r="G220" s="46" t="s">
        <v>587</v>
      </c>
      <c r="H220" s="46" t="s">
        <v>587</v>
      </c>
      <c r="I220" s="46" t="s">
        <v>587</v>
      </c>
      <c r="J220" s="46" t="s">
        <v>587</v>
      </c>
      <c r="K220" s="46" t="s">
        <v>587</v>
      </c>
      <c r="L220" s="46" t="s">
        <v>587</v>
      </c>
      <c r="M220" s="46" t="s">
        <v>587</v>
      </c>
      <c r="N220" s="46"/>
      <c r="O220" s="46"/>
      <c r="P220" s="46"/>
      <c r="Q220" s="46"/>
      <c r="R220" s="46" t="s">
        <v>587</v>
      </c>
      <c r="S220" s="46" t="s">
        <v>587</v>
      </c>
      <c r="T220" s="46" t="s">
        <v>587</v>
      </c>
      <c r="U220" s="46" t="s">
        <v>587</v>
      </c>
      <c r="V220" s="46" t="s">
        <v>587</v>
      </c>
      <c r="W220" s="46" t="s">
        <v>587</v>
      </c>
      <c r="X220" s="46" t="s">
        <v>587</v>
      </c>
      <c r="Y220" s="47" t="s">
        <v>587</v>
      </c>
      <c r="Z220" s="40">
        <v>0</v>
      </c>
    </row>
    <row r="221" spans="1:26" x14ac:dyDescent="0.25">
      <c r="A221" s="10"/>
      <c r="B221" s="6"/>
      <c r="C221" s="7" t="s">
        <v>588</v>
      </c>
      <c r="D221" s="48" t="s">
        <v>589</v>
      </c>
      <c r="E221" s="49" t="s">
        <v>574</v>
      </c>
      <c r="F221" s="49" t="s">
        <v>574</v>
      </c>
      <c r="G221" s="49" t="s">
        <v>574</v>
      </c>
      <c r="H221" s="49" t="s">
        <v>574</v>
      </c>
      <c r="I221" s="49" t="s">
        <v>574</v>
      </c>
      <c r="J221" s="49" t="s">
        <v>574</v>
      </c>
      <c r="K221" s="49" t="s">
        <v>574</v>
      </c>
      <c r="L221" s="49" t="s">
        <v>574</v>
      </c>
      <c r="M221" s="49" t="s">
        <v>574</v>
      </c>
      <c r="N221" s="49"/>
      <c r="O221" s="49"/>
      <c r="P221" s="49"/>
      <c r="Q221" s="49"/>
      <c r="R221" s="49" t="s">
        <v>574</v>
      </c>
      <c r="S221" s="49" t="s">
        <v>574</v>
      </c>
      <c r="T221" s="49" t="s">
        <v>574</v>
      </c>
      <c r="U221" s="49" t="s">
        <v>574</v>
      </c>
      <c r="V221" s="49" t="s">
        <v>574</v>
      </c>
      <c r="W221" s="49" t="s">
        <v>574</v>
      </c>
      <c r="X221" s="49" t="s">
        <v>574</v>
      </c>
      <c r="Y221" s="50" t="s">
        <v>574</v>
      </c>
      <c r="Z221" s="29">
        <v>11299586.34</v>
      </c>
    </row>
    <row r="222" spans="1:26" x14ac:dyDescent="0.25">
      <c r="A222" s="10" t="s">
        <v>555</v>
      </c>
      <c r="B222" s="6" t="s">
        <v>49</v>
      </c>
      <c r="C222" s="9" t="s">
        <v>590</v>
      </c>
      <c r="D222" s="45" t="s">
        <v>591</v>
      </c>
      <c r="E222" s="46" t="s">
        <v>577</v>
      </c>
      <c r="F222" s="46" t="s">
        <v>577</v>
      </c>
      <c r="G222" s="46" t="s">
        <v>577</v>
      </c>
      <c r="H222" s="46" t="s">
        <v>577</v>
      </c>
      <c r="I222" s="46" t="s">
        <v>577</v>
      </c>
      <c r="J222" s="46" t="s">
        <v>577</v>
      </c>
      <c r="K222" s="46" t="s">
        <v>577</v>
      </c>
      <c r="L222" s="46" t="s">
        <v>577</v>
      </c>
      <c r="M222" s="46" t="s">
        <v>577</v>
      </c>
      <c r="N222" s="46"/>
      <c r="O222" s="46"/>
      <c r="P222" s="46"/>
      <c r="Q222" s="46"/>
      <c r="R222" s="46" t="s">
        <v>577</v>
      </c>
      <c r="S222" s="46" t="s">
        <v>577</v>
      </c>
      <c r="T222" s="46" t="s">
        <v>577</v>
      </c>
      <c r="U222" s="46" t="s">
        <v>577</v>
      </c>
      <c r="V222" s="46" t="s">
        <v>577</v>
      </c>
      <c r="W222" s="46" t="s">
        <v>577</v>
      </c>
      <c r="X222" s="46" t="s">
        <v>577</v>
      </c>
      <c r="Y222" s="47" t="s">
        <v>577</v>
      </c>
      <c r="Z222" s="40">
        <v>0</v>
      </c>
    </row>
    <row r="223" spans="1:26" ht="25.5" x14ac:dyDescent="0.25">
      <c r="A223" s="10" t="s">
        <v>592</v>
      </c>
      <c r="B223" s="6"/>
      <c r="C223" s="9" t="s">
        <v>593</v>
      </c>
      <c r="D223" s="45" t="s">
        <v>594</v>
      </c>
      <c r="E223" s="46" t="s">
        <v>581</v>
      </c>
      <c r="F223" s="46" t="s">
        <v>581</v>
      </c>
      <c r="G223" s="46" t="s">
        <v>581</v>
      </c>
      <c r="H223" s="46" t="s">
        <v>581</v>
      </c>
      <c r="I223" s="46" t="s">
        <v>581</v>
      </c>
      <c r="J223" s="46" t="s">
        <v>581</v>
      </c>
      <c r="K223" s="46" t="s">
        <v>581</v>
      </c>
      <c r="L223" s="46" t="s">
        <v>581</v>
      </c>
      <c r="M223" s="46" t="s">
        <v>581</v>
      </c>
      <c r="N223" s="46"/>
      <c r="O223" s="46"/>
      <c r="P223" s="46"/>
      <c r="Q223" s="46"/>
      <c r="R223" s="46" t="s">
        <v>581</v>
      </c>
      <c r="S223" s="46" t="s">
        <v>581</v>
      </c>
      <c r="T223" s="46" t="s">
        <v>581</v>
      </c>
      <c r="U223" s="46" t="s">
        <v>581</v>
      </c>
      <c r="V223" s="46" t="s">
        <v>581</v>
      </c>
      <c r="W223" s="46" t="s">
        <v>581</v>
      </c>
      <c r="X223" s="46" t="s">
        <v>581</v>
      </c>
      <c r="Y223" s="47" t="s">
        <v>581</v>
      </c>
      <c r="Z223" s="40">
        <v>0</v>
      </c>
    </row>
    <row r="224" spans="1:26" x14ac:dyDescent="0.25">
      <c r="A224" s="10" t="s">
        <v>563</v>
      </c>
      <c r="B224" s="6" t="s">
        <v>159</v>
      </c>
      <c r="C224" s="9" t="s">
        <v>595</v>
      </c>
      <c r="D224" s="45" t="s">
        <v>596</v>
      </c>
      <c r="E224" s="46" t="s">
        <v>584</v>
      </c>
      <c r="F224" s="46" t="s">
        <v>584</v>
      </c>
      <c r="G224" s="46" t="s">
        <v>584</v>
      </c>
      <c r="H224" s="46" t="s">
        <v>584</v>
      </c>
      <c r="I224" s="46" t="s">
        <v>584</v>
      </c>
      <c r="J224" s="46" t="s">
        <v>584</v>
      </c>
      <c r="K224" s="46" t="s">
        <v>584</v>
      </c>
      <c r="L224" s="46" t="s">
        <v>584</v>
      </c>
      <c r="M224" s="46" t="s">
        <v>584</v>
      </c>
      <c r="N224" s="46"/>
      <c r="O224" s="46"/>
      <c r="P224" s="46"/>
      <c r="Q224" s="46"/>
      <c r="R224" s="46" t="s">
        <v>584</v>
      </c>
      <c r="S224" s="46" t="s">
        <v>584</v>
      </c>
      <c r="T224" s="46" t="s">
        <v>584</v>
      </c>
      <c r="U224" s="46" t="s">
        <v>584</v>
      </c>
      <c r="V224" s="46" t="s">
        <v>584</v>
      </c>
      <c r="W224" s="46" t="s">
        <v>584</v>
      </c>
      <c r="X224" s="46" t="s">
        <v>584</v>
      </c>
      <c r="Y224" s="47" t="s">
        <v>584</v>
      </c>
      <c r="Z224" s="40">
        <v>0</v>
      </c>
    </row>
    <row r="225" spans="1:26" ht="25.5" x14ac:dyDescent="0.25">
      <c r="A225" s="10" t="s">
        <v>592</v>
      </c>
      <c r="B225" s="6"/>
      <c r="C225" s="9" t="s">
        <v>597</v>
      </c>
      <c r="D225" s="45" t="s">
        <v>598</v>
      </c>
      <c r="E225" s="46" t="s">
        <v>587</v>
      </c>
      <c r="F225" s="46" t="s">
        <v>587</v>
      </c>
      <c r="G225" s="46" t="s">
        <v>587</v>
      </c>
      <c r="H225" s="46" t="s">
        <v>587</v>
      </c>
      <c r="I225" s="46" t="s">
        <v>587</v>
      </c>
      <c r="J225" s="46" t="s">
        <v>587</v>
      </c>
      <c r="K225" s="46" t="s">
        <v>587</v>
      </c>
      <c r="L225" s="46" t="s">
        <v>587</v>
      </c>
      <c r="M225" s="46" t="s">
        <v>587</v>
      </c>
      <c r="N225" s="46"/>
      <c r="O225" s="46"/>
      <c r="P225" s="46"/>
      <c r="Q225" s="46"/>
      <c r="R225" s="46" t="s">
        <v>587</v>
      </c>
      <c r="S225" s="46" t="s">
        <v>587</v>
      </c>
      <c r="T225" s="46" t="s">
        <v>587</v>
      </c>
      <c r="U225" s="46" t="s">
        <v>587</v>
      </c>
      <c r="V225" s="46" t="s">
        <v>587</v>
      </c>
      <c r="W225" s="46" t="s">
        <v>587</v>
      </c>
      <c r="X225" s="46" t="s">
        <v>587</v>
      </c>
      <c r="Y225" s="47" t="s">
        <v>587</v>
      </c>
      <c r="Z225" s="40">
        <v>11299586.34</v>
      </c>
    </row>
    <row r="226" spans="1:26" x14ac:dyDescent="0.25">
      <c r="A226" s="10"/>
      <c r="B226" s="6"/>
      <c r="C226" s="7" t="s">
        <v>599</v>
      </c>
      <c r="D226" s="48" t="s">
        <v>600</v>
      </c>
      <c r="E226" s="49" t="s">
        <v>601</v>
      </c>
      <c r="F226" s="49" t="s">
        <v>601</v>
      </c>
      <c r="G226" s="49" t="s">
        <v>601</v>
      </c>
      <c r="H226" s="49" t="s">
        <v>601</v>
      </c>
      <c r="I226" s="49" t="s">
        <v>601</v>
      </c>
      <c r="J226" s="49" t="s">
        <v>601</v>
      </c>
      <c r="K226" s="49" t="s">
        <v>601</v>
      </c>
      <c r="L226" s="49" t="s">
        <v>601</v>
      </c>
      <c r="M226" s="49" t="s">
        <v>601</v>
      </c>
      <c r="N226" s="49"/>
      <c r="O226" s="49"/>
      <c r="P226" s="49"/>
      <c r="Q226" s="49"/>
      <c r="R226" s="49" t="s">
        <v>601</v>
      </c>
      <c r="S226" s="49" t="s">
        <v>601</v>
      </c>
      <c r="T226" s="49" t="s">
        <v>601</v>
      </c>
      <c r="U226" s="49" t="s">
        <v>601</v>
      </c>
      <c r="V226" s="49" t="s">
        <v>601</v>
      </c>
      <c r="W226" s="49" t="s">
        <v>601</v>
      </c>
      <c r="X226" s="49" t="s">
        <v>601</v>
      </c>
      <c r="Y226" s="50" t="s">
        <v>601</v>
      </c>
      <c r="Z226" s="29">
        <v>98783846.989999995</v>
      </c>
    </row>
    <row r="227" spans="1:26" x14ac:dyDescent="0.25">
      <c r="A227" s="10" t="s">
        <v>485</v>
      </c>
      <c r="B227" s="6" t="s">
        <v>49</v>
      </c>
      <c r="C227" s="9" t="s">
        <v>602</v>
      </c>
      <c r="D227" s="45" t="s">
        <v>603</v>
      </c>
      <c r="E227" s="46" t="s">
        <v>604</v>
      </c>
      <c r="F227" s="46" t="s">
        <v>604</v>
      </c>
      <c r="G227" s="46" t="s">
        <v>604</v>
      </c>
      <c r="H227" s="46" t="s">
        <v>604</v>
      </c>
      <c r="I227" s="46" t="s">
        <v>604</v>
      </c>
      <c r="J227" s="46" t="s">
        <v>604</v>
      </c>
      <c r="K227" s="46" t="s">
        <v>604</v>
      </c>
      <c r="L227" s="46" t="s">
        <v>604</v>
      </c>
      <c r="M227" s="46" t="s">
        <v>604</v>
      </c>
      <c r="N227" s="46"/>
      <c r="O227" s="46"/>
      <c r="P227" s="46"/>
      <c r="Q227" s="46"/>
      <c r="R227" s="46" t="s">
        <v>604</v>
      </c>
      <c r="S227" s="46" t="s">
        <v>604</v>
      </c>
      <c r="T227" s="46" t="s">
        <v>604</v>
      </c>
      <c r="U227" s="46" t="s">
        <v>604</v>
      </c>
      <c r="V227" s="46" t="s">
        <v>604</v>
      </c>
      <c r="W227" s="46" t="s">
        <v>604</v>
      </c>
      <c r="X227" s="46" t="s">
        <v>604</v>
      </c>
      <c r="Y227" s="47" t="s">
        <v>604</v>
      </c>
      <c r="Z227" s="40">
        <v>45376994.25</v>
      </c>
    </row>
    <row r="228" spans="1:26" x14ac:dyDescent="0.25">
      <c r="A228" s="10" t="s">
        <v>605</v>
      </c>
      <c r="B228" s="6"/>
      <c r="C228" s="9" t="s">
        <v>606</v>
      </c>
      <c r="D228" s="45" t="s">
        <v>607</v>
      </c>
      <c r="E228" s="46" t="s">
        <v>608</v>
      </c>
      <c r="F228" s="46" t="s">
        <v>608</v>
      </c>
      <c r="G228" s="46" t="s">
        <v>608</v>
      </c>
      <c r="H228" s="46" t="s">
        <v>608</v>
      </c>
      <c r="I228" s="46" t="s">
        <v>608</v>
      </c>
      <c r="J228" s="46" t="s">
        <v>608</v>
      </c>
      <c r="K228" s="46" t="s">
        <v>608</v>
      </c>
      <c r="L228" s="46" t="s">
        <v>608</v>
      </c>
      <c r="M228" s="46" t="s">
        <v>608</v>
      </c>
      <c r="N228" s="46"/>
      <c r="O228" s="46"/>
      <c r="P228" s="46"/>
      <c r="Q228" s="46"/>
      <c r="R228" s="46" t="s">
        <v>608</v>
      </c>
      <c r="S228" s="46" t="s">
        <v>608</v>
      </c>
      <c r="T228" s="46" t="s">
        <v>608</v>
      </c>
      <c r="U228" s="46" t="s">
        <v>608</v>
      </c>
      <c r="V228" s="46" t="s">
        <v>608</v>
      </c>
      <c r="W228" s="46" t="s">
        <v>608</v>
      </c>
      <c r="X228" s="46" t="s">
        <v>608</v>
      </c>
      <c r="Y228" s="47" t="s">
        <v>608</v>
      </c>
      <c r="Z228" s="40">
        <v>0</v>
      </c>
    </row>
    <row r="229" spans="1:26" x14ac:dyDescent="0.25">
      <c r="A229" s="10" t="s">
        <v>394</v>
      </c>
      <c r="B229" s="6" t="s">
        <v>159</v>
      </c>
      <c r="C229" s="9" t="s">
        <v>609</v>
      </c>
      <c r="D229" s="45" t="s">
        <v>610</v>
      </c>
      <c r="E229" s="46" t="s">
        <v>611</v>
      </c>
      <c r="F229" s="46" t="s">
        <v>611</v>
      </c>
      <c r="G229" s="46" t="s">
        <v>611</v>
      </c>
      <c r="H229" s="46" t="s">
        <v>611</v>
      </c>
      <c r="I229" s="46" t="s">
        <v>611</v>
      </c>
      <c r="J229" s="46" t="s">
        <v>611</v>
      </c>
      <c r="K229" s="46" t="s">
        <v>611</v>
      </c>
      <c r="L229" s="46" t="s">
        <v>611</v>
      </c>
      <c r="M229" s="46" t="s">
        <v>611</v>
      </c>
      <c r="N229" s="46"/>
      <c r="O229" s="46"/>
      <c r="P229" s="46"/>
      <c r="Q229" s="46"/>
      <c r="R229" s="46" t="s">
        <v>611</v>
      </c>
      <c r="S229" s="46" t="s">
        <v>611</v>
      </c>
      <c r="T229" s="46" t="s">
        <v>611</v>
      </c>
      <c r="U229" s="46" t="s">
        <v>611</v>
      </c>
      <c r="V229" s="46" t="s">
        <v>611</v>
      </c>
      <c r="W229" s="46" t="s">
        <v>611</v>
      </c>
      <c r="X229" s="46" t="s">
        <v>611</v>
      </c>
      <c r="Y229" s="47" t="s">
        <v>611</v>
      </c>
      <c r="Z229" s="40">
        <v>42334943.899999999</v>
      </c>
    </row>
    <row r="230" spans="1:26" x14ac:dyDescent="0.25">
      <c r="A230" s="10"/>
      <c r="B230" s="6"/>
      <c r="C230" s="9" t="s">
        <v>612</v>
      </c>
      <c r="D230" s="45" t="s">
        <v>613</v>
      </c>
      <c r="E230" s="46" t="s">
        <v>614</v>
      </c>
      <c r="F230" s="46" t="s">
        <v>614</v>
      </c>
      <c r="G230" s="46" t="s">
        <v>614</v>
      </c>
      <c r="H230" s="46" t="s">
        <v>614</v>
      </c>
      <c r="I230" s="46" t="s">
        <v>614</v>
      </c>
      <c r="J230" s="46" t="s">
        <v>614</v>
      </c>
      <c r="K230" s="46" t="s">
        <v>614</v>
      </c>
      <c r="L230" s="46" t="s">
        <v>614</v>
      </c>
      <c r="M230" s="46" t="s">
        <v>614</v>
      </c>
      <c r="N230" s="46"/>
      <c r="O230" s="46"/>
      <c r="P230" s="46"/>
      <c r="Q230" s="46"/>
      <c r="R230" s="46" t="s">
        <v>614</v>
      </c>
      <c r="S230" s="46" t="s">
        <v>614</v>
      </c>
      <c r="T230" s="46" t="s">
        <v>614</v>
      </c>
      <c r="U230" s="46" t="s">
        <v>614</v>
      </c>
      <c r="V230" s="46" t="s">
        <v>614</v>
      </c>
      <c r="W230" s="46" t="s">
        <v>614</v>
      </c>
      <c r="X230" s="46" t="s">
        <v>614</v>
      </c>
      <c r="Y230" s="47" t="s">
        <v>614</v>
      </c>
      <c r="Z230" s="33">
        <v>9676724.7400000002</v>
      </c>
    </row>
    <row r="231" spans="1:26" x14ac:dyDescent="0.25">
      <c r="A231" s="10" t="s">
        <v>605</v>
      </c>
      <c r="B231" s="6"/>
      <c r="C231" s="10" t="s">
        <v>615</v>
      </c>
      <c r="D231" s="54" t="s">
        <v>616</v>
      </c>
      <c r="E231" s="55" t="s">
        <v>617</v>
      </c>
      <c r="F231" s="55" t="s">
        <v>617</v>
      </c>
      <c r="G231" s="55" t="s">
        <v>617</v>
      </c>
      <c r="H231" s="55" t="s">
        <v>617</v>
      </c>
      <c r="I231" s="55" t="s">
        <v>617</v>
      </c>
      <c r="J231" s="55" t="s">
        <v>617</v>
      </c>
      <c r="K231" s="55" t="s">
        <v>617</v>
      </c>
      <c r="L231" s="55" t="s">
        <v>617</v>
      </c>
      <c r="M231" s="55" t="s">
        <v>617</v>
      </c>
      <c r="N231" s="55"/>
      <c r="O231" s="55"/>
      <c r="P231" s="55"/>
      <c r="Q231" s="55"/>
      <c r="R231" s="55" t="s">
        <v>617</v>
      </c>
      <c r="S231" s="55" t="s">
        <v>617</v>
      </c>
      <c r="T231" s="55" t="s">
        <v>617</v>
      </c>
      <c r="U231" s="55" t="s">
        <v>617</v>
      </c>
      <c r="V231" s="55" t="s">
        <v>617</v>
      </c>
      <c r="W231" s="55" t="s">
        <v>617</v>
      </c>
      <c r="X231" s="55" t="s">
        <v>617</v>
      </c>
      <c r="Y231" s="56" t="s">
        <v>617</v>
      </c>
      <c r="Z231" s="40">
        <v>0</v>
      </c>
    </row>
    <row r="232" spans="1:26" x14ac:dyDescent="0.25">
      <c r="A232" s="10" t="s">
        <v>605</v>
      </c>
      <c r="B232" s="6"/>
      <c r="C232" s="10" t="s">
        <v>618</v>
      </c>
      <c r="D232" s="54" t="s">
        <v>619</v>
      </c>
      <c r="E232" s="55" t="s">
        <v>620</v>
      </c>
      <c r="F232" s="55" t="s">
        <v>620</v>
      </c>
      <c r="G232" s="55" t="s">
        <v>620</v>
      </c>
      <c r="H232" s="55" t="s">
        <v>620</v>
      </c>
      <c r="I232" s="55" t="s">
        <v>620</v>
      </c>
      <c r="J232" s="55" t="s">
        <v>620</v>
      </c>
      <c r="K232" s="55" t="s">
        <v>620</v>
      </c>
      <c r="L232" s="55" t="s">
        <v>620</v>
      </c>
      <c r="M232" s="55" t="s">
        <v>620</v>
      </c>
      <c r="N232" s="55"/>
      <c r="O232" s="55"/>
      <c r="P232" s="55"/>
      <c r="Q232" s="55"/>
      <c r="R232" s="55" t="s">
        <v>620</v>
      </c>
      <c r="S232" s="55" t="s">
        <v>620</v>
      </c>
      <c r="T232" s="55" t="s">
        <v>620</v>
      </c>
      <c r="U232" s="55" t="s">
        <v>620</v>
      </c>
      <c r="V232" s="55" t="s">
        <v>620</v>
      </c>
      <c r="W232" s="55" t="s">
        <v>620</v>
      </c>
      <c r="X232" s="55" t="s">
        <v>620</v>
      </c>
      <c r="Y232" s="56" t="s">
        <v>620</v>
      </c>
      <c r="Z232" s="40">
        <v>0</v>
      </c>
    </row>
    <row r="233" spans="1:26" x14ac:dyDescent="0.25">
      <c r="A233" s="10" t="s">
        <v>605</v>
      </c>
      <c r="B233" s="6"/>
      <c r="C233" s="10" t="s">
        <v>621</v>
      </c>
      <c r="D233" s="54" t="s">
        <v>622</v>
      </c>
      <c r="E233" s="55" t="s">
        <v>623</v>
      </c>
      <c r="F233" s="55" t="s">
        <v>623</v>
      </c>
      <c r="G233" s="55" t="s">
        <v>623</v>
      </c>
      <c r="H233" s="55" t="s">
        <v>623</v>
      </c>
      <c r="I233" s="55" t="s">
        <v>623</v>
      </c>
      <c r="J233" s="55" t="s">
        <v>623</v>
      </c>
      <c r="K233" s="55" t="s">
        <v>623</v>
      </c>
      <c r="L233" s="55" t="s">
        <v>623</v>
      </c>
      <c r="M233" s="55" t="s">
        <v>623</v>
      </c>
      <c r="N233" s="55"/>
      <c r="O233" s="55"/>
      <c r="P233" s="55"/>
      <c r="Q233" s="55"/>
      <c r="R233" s="55" t="s">
        <v>623</v>
      </c>
      <c r="S233" s="55" t="s">
        <v>623</v>
      </c>
      <c r="T233" s="55" t="s">
        <v>623</v>
      </c>
      <c r="U233" s="55" t="s">
        <v>623</v>
      </c>
      <c r="V233" s="55" t="s">
        <v>623</v>
      </c>
      <c r="W233" s="55" t="s">
        <v>623</v>
      </c>
      <c r="X233" s="55" t="s">
        <v>623</v>
      </c>
      <c r="Y233" s="56" t="s">
        <v>623</v>
      </c>
      <c r="Z233" s="40">
        <v>9676724.7400000002</v>
      </c>
    </row>
    <row r="234" spans="1:26" x14ac:dyDescent="0.25">
      <c r="A234" s="10" t="s">
        <v>605</v>
      </c>
      <c r="B234" s="6"/>
      <c r="C234" s="10" t="s">
        <v>624</v>
      </c>
      <c r="D234" s="54" t="s">
        <v>625</v>
      </c>
      <c r="E234" s="55" t="s">
        <v>626</v>
      </c>
      <c r="F234" s="55" t="s">
        <v>626</v>
      </c>
      <c r="G234" s="55" t="s">
        <v>626</v>
      </c>
      <c r="H234" s="55" t="s">
        <v>626</v>
      </c>
      <c r="I234" s="55" t="s">
        <v>626</v>
      </c>
      <c r="J234" s="55" t="s">
        <v>626</v>
      </c>
      <c r="K234" s="55" t="s">
        <v>626</v>
      </c>
      <c r="L234" s="55" t="s">
        <v>626</v>
      </c>
      <c r="M234" s="55" t="s">
        <v>626</v>
      </c>
      <c r="N234" s="55"/>
      <c r="O234" s="55"/>
      <c r="P234" s="55"/>
      <c r="Q234" s="55"/>
      <c r="R234" s="55" t="s">
        <v>626</v>
      </c>
      <c r="S234" s="55" t="s">
        <v>626</v>
      </c>
      <c r="T234" s="55" t="s">
        <v>626</v>
      </c>
      <c r="U234" s="55" t="s">
        <v>626</v>
      </c>
      <c r="V234" s="55" t="s">
        <v>626</v>
      </c>
      <c r="W234" s="55" t="s">
        <v>626</v>
      </c>
      <c r="X234" s="55" t="s">
        <v>626</v>
      </c>
      <c r="Y234" s="56" t="s">
        <v>626</v>
      </c>
      <c r="Z234" s="40">
        <v>0</v>
      </c>
    </row>
    <row r="235" spans="1:26" x14ac:dyDescent="0.25">
      <c r="A235" s="10" t="s">
        <v>605</v>
      </c>
      <c r="B235" s="6"/>
      <c r="C235" s="9" t="s">
        <v>627</v>
      </c>
      <c r="D235" s="45" t="s">
        <v>628</v>
      </c>
      <c r="E235" s="46" t="s">
        <v>629</v>
      </c>
      <c r="F235" s="46" t="s">
        <v>629</v>
      </c>
      <c r="G235" s="46" t="s">
        <v>629</v>
      </c>
      <c r="H235" s="46" t="s">
        <v>629</v>
      </c>
      <c r="I235" s="46" t="s">
        <v>629</v>
      </c>
      <c r="J235" s="46" t="s">
        <v>629</v>
      </c>
      <c r="K235" s="46" t="s">
        <v>629</v>
      </c>
      <c r="L235" s="46" t="s">
        <v>629</v>
      </c>
      <c r="M235" s="46" t="s">
        <v>629</v>
      </c>
      <c r="N235" s="46"/>
      <c r="O235" s="46"/>
      <c r="P235" s="46"/>
      <c r="Q235" s="46"/>
      <c r="R235" s="46" t="s">
        <v>629</v>
      </c>
      <c r="S235" s="46" t="s">
        <v>629</v>
      </c>
      <c r="T235" s="46" t="s">
        <v>629</v>
      </c>
      <c r="U235" s="46" t="s">
        <v>629</v>
      </c>
      <c r="V235" s="46" t="s">
        <v>629</v>
      </c>
      <c r="W235" s="46" t="s">
        <v>629</v>
      </c>
      <c r="X235" s="46" t="s">
        <v>629</v>
      </c>
      <c r="Y235" s="47" t="s">
        <v>629</v>
      </c>
      <c r="Z235" s="40">
        <v>1395184.0999999999</v>
      </c>
    </row>
    <row r="236" spans="1:26" x14ac:dyDescent="0.25">
      <c r="A236" s="10"/>
      <c r="B236" s="6"/>
      <c r="C236" s="7" t="s">
        <v>630</v>
      </c>
      <c r="D236" s="48" t="s">
        <v>631</v>
      </c>
      <c r="E236" s="49" t="s">
        <v>632</v>
      </c>
      <c r="F236" s="49" t="s">
        <v>632</v>
      </c>
      <c r="G236" s="49" t="s">
        <v>632</v>
      </c>
      <c r="H236" s="49" t="s">
        <v>632</v>
      </c>
      <c r="I236" s="49" t="s">
        <v>632</v>
      </c>
      <c r="J236" s="49" t="s">
        <v>632</v>
      </c>
      <c r="K236" s="49" t="s">
        <v>632</v>
      </c>
      <c r="L236" s="49" t="s">
        <v>632</v>
      </c>
      <c r="M236" s="49" t="s">
        <v>632</v>
      </c>
      <c r="N236" s="49"/>
      <c r="O236" s="49"/>
      <c r="P236" s="49"/>
      <c r="Q236" s="49"/>
      <c r="R236" s="49" t="s">
        <v>632</v>
      </c>
      <c r="S236" s="49" t="s">
        <v>632</v>
      </c>
      <c r="T236" s="49" t="s">
        <v>632</v>
      </c>
      <c r="U236" s="49" t="s">
        <v>632</v>
      </c>
      <c r="V236" s="49" t="s">
        <v>632</v>
      </c>
      <c r="W236" s="49" t="s">
        <v>632</v>
      </c>
      <c r="X236" s="49" t="s">
        <v>632</v>
      </c>
      <c r="Y236" s="50" t="s">
        <v>632</v>
      </c>
      <c r="Z236" s="29">
        <v>11498642.68</v>
      </c>
    </row>
    <row r="237" spans="1:26" x14ac:dyDescent="0.25">
      <c r="A237" s="10" t="s">
        <v>555</v>
      </c>
      <c r="B237" s="6" t="s">
        <v>49</v>
      </c>
      <c r="C237" s="9" t="s">
        <v>633</v>
      </c>
      <c r="D237" s="45" t="s">
        <v>634</v>
      </c>
      <c r="E237" s="46" t="s">
        <v>635</v>
      </c>
      <c r="F237" s="46" t="s">
        <v>635</v>
      </c>
      <c r="G237" s="46" t="s">
        <v>635</v>
      </c>
      <c r="H237" s="46" t="s">
        <v>635</v>
      </c>
      <c r="I237" s="46" t="s">
        <v>635</v>
      </c>
      <c r="J237" s="46" t="s">
        <v>635</v>
      </c>
      <c r="K237" s="46" t="s">
        <v>635</v>
      </c>
      <c r="L237" s="46" t="s">
        <v>635</v>
      </c>
      <c r="M237" s="46" t="s">
        <v>635</v>
      </c>
      <c r="N237" s="46"/>
      <c r="O237" s="46"/>
      <c r="P237" s="46"/>
      <c r="Q237" s="46"/>
      <c r="R237" s="46" t="s">
        <v>635</v>
      </c>
      <c r="S237" s="46" t="s">
        <v>635</v>
      </c>
      <c r="T237" s="46" t="s">
        <v>635</v>
      </c>
      <c r="U237" s="46" t="s">
        <v>635</v>
      </c>
      <c r="V237" s="46" t="s">
        <v>635</v>
      </c>
      <c r="W237" s="46" t="s">
        <v>635</v>
      </c>
      <c r="X237" s="46" t="s">
        <v>635</v>
      </c>
      <c r="Y237" s="47" t="s">
        <v>635</v>
      </c>
      <c r="Z237" s="40">
        <v>3182038.27</v>
      </c>
    </row>
    <row r="238" spans="1:26" ht="25.5" x14ac:dyDescent="0.25">
      <c r="A238" s="10" t="s">
        <v>636</v>
      </c>
      <c r="B238" s="6"/>
      <c r="C238" s="9" t="s">
        <v>637</v>
      </c>
      <c r="D238" s="45" t="s">
        <v>638</v>
      </c>
      <c r="E238" s="46" t="s">
        <v>639</v>
      </c>
      <c r="F238" s="46" t="s">
        <v>639</v>
      </c>
      <c r="G238" s="46" t="s">
        <v>639</v>
      </c>
      <c r="H238" s="46" t="s">
        <v>639</v>
      </c>
      <c r="I238" s="46" t="s">
        <v>639</v>
      </c>
      <c r="J238" s="46" t="s">
        <v>639</v>
      </c>
      <c r="K238" s="46" t="s">
        <v>639</v>
      </c>
      <c r="L238" s="46" t="s">
        <v>639</v>
      </c>
      <c r="M238" s="46" t="s">
        <v>639</v>
      </c>
      <c r="N238" s="46"/>
      <c r="O238" s="46"/>
      <c r="P238" s="46"/>
      <c r="Q238" s="46"/>
      <c r="R238" s="46" t="s">
        <v>639</v>
      </c>
      <c r="S238" s="46" t="s">
        <v>639</v>
      </c>
      <c r="T238" s="46" t="s">
        <v>639</v>
      </c>
      <c r="U238" s="46" t="s">
        <v>639</v>
      </c>
      <c r="V238" s="46" t="s">
        <v>639</v>
      </c>
      <c r="W238" s="46" t="s">
        <v>639</v>
      </c>
      <c r="X238" s="46" t="s">
        <v>639</v>
      </c>
      <c r="Y238" s="47" t="s">
        <v>639</v>
      </c>
      <c r="Z238" s="40">
        <v>0</v>
      </c>
    </row>
    <row r="239" spans="1:26" x14ac:dyDescent="0.25">
      <c r="A239" s="10" t="s">
        <v>563</v>
      </c>
      <c r="B239" s="6" t="s">
        <v>169</v>
      </c>
      <c r="C239" s="9" t="s">
        <v>640</v>
      </c>
      <c r="D239" s="45" t="s">
        <v>641</v>
      </c>
      <c r="E239" s="46" t="s">
        <v>642</v>
      </c>
      <c r="F239" s="46" t="s">
        <v>642</v>
      </c>
      <c r="G239" s="46" t="s">
        <v>642</v>
      </c>
      <c r="H239" s="46" t="s">
        <v>642</v>
      </c>
      <c r="I239" s="46" t="s">
        <v>642</v>
      </c>
      <c r="J239" s="46" t="s">
        <v>642</v>
      </c>
      <c r="K239" s="46" t="s">
        <v>642</v>
      </c>
      <c r="L239" s="46" t="s">
        <v>642</v>
      </c>
      <c r="M239" s="46" t="s">
        <v>642</v>
      </c>
      <c r="N239" s="46"/>
      <c r="O239" s="46"/>
      <c r="P239" s="46"/>
      <c r="Q239" s="46"/>
      <c r="R239" s="46" t="s">
        <v>642</v>
      </c>
      <c r="S239" s="46" t="s">
        <v>642</v>
      </c>
      <c r="T239" s="46" t="s">
        <v>642</v>
      </c>
      <c r="U239" s="46" t="s">
        <v>642</v>
      </c>
      <c r="V239" s="46" t="s">
        <v>642</v>
      </c>
      <c r="W239" s="46" t="s">
        <v>642</v>
      </c>
      <c r="X239" s="46" t="s">
        <v>642</v>
      </c>
      <c r="Y239" s="47" t="s">
        <v>642</v>
      </c>
      <c r="Z239" s="40">
        <v>0</v>
      </c>
    </row>
    <row r="240" spans="1:26" ht="25.5" x14ac:dyDescent="0.25">
      <c r="A240" s="10" t="s">
        <v>636</v>
      </c>
      <c r="B240" s="6"/>
      <c r="C240" s="9" t="s">
        <v>643</v>
      </c>
      <c r="D240" s="45" t="s">
        <v>644</v>
      </c>
      <c r="E240" s="46" t="s">
        <v>645</v>
      </c>
      <c r="F240" s="46" t="s">
        <v>645</v>
      </c>
      <c r="G240" s="46" t="s">
        <v>645</v>
      </c>
      <c r="H240" s="46" t="s">
        <v>645</v>
      </c>
      <c r="I240" s="46" t="s">
        <v>645</v>
      </c>
      <c r="J240" s="46" t="s">
        <v>645</v>
      </c>
      <c r="K240" s="46" t="s">
        <v>645</v>
      </c>
      <c r="L240" s="46" t="s">
        <v>645</v>
      </c>
      <c r="M240" s="46" t="s">
        <v>645</v>
      </c>
      <c r="N240" s="46"/>
      <c r="O240" s="46"/>
      <c r="P240" s="46"/>
      <c r="Q240" s="46"/>
      <c r="R240" s="46" t="s">
        <v>645</v>
      </c>
      <c r="S240" s="46" t="s">
        <v>645</v>
      </c>
      <c r="T240" s="46" t="s">
        <v>645</v>
      </c>
      <c r="U240" s="46" t="s">
        <v>645</v>
      </c>
      <c r="V240" s="46" t="s">
        <v>645</v>
      </c>
      <c r="W240" s="46" t="s">
        <v>645</v>
      </c>
      <c r="X240" s="46" t="s">
        <v>645</v>
      </c>
      <c r="Y240" s="47" t="s">
        <v>645</v>
      </c>
      <c r="Z240" s="40">
        <v>6711101.29</v>
      </c>
    </row>
    <row r="241" spans="1:26" ht="25.5" x14ac:dyDescent="0.25">
      <c r="A241" s="10" t="s">
        <v>636</v>
      </c>
      <c r="B241" s="15"/>
      <c r="C241" s="9" t="s">
        <v>646</v>
      </c>
      <c r="D241" s="45" t="s">
        <v>647</v>
      </c>
      <c r="E241" s="46" t="s">
        <v>569</v>
      </c>
      <c r="F241" s="46" t="s">
        <v>569</v>
      </c>
      <c r="G241" s="46" t="s">
        <v>569</v>
      </c>
      <c r="H241" s="46" t="s">
        <v>569</v>
      </c>
      <c r="I241" s="46" t="s">
        <v>569</v>
      </c>
      <c r="J241" s="46" t="s">
        <v>569</v>
      </c>
      <c r="K241" s="46" t="s">
        <v>569</v>
      </c>
      <c r="L241" s="46" t="s">
        <v>569</v>
      </c>
      <c r="M241" s="46" t="s">
        <v>569</v>
      </c>
      <c r="N241" s="46"/>
      <c r="O241" s="46"/>
      <c r="P241" s="46"/>
      <c r="Q241" s="46"/>
      <c r="R241" s="46" t="s">
        <v>569</v>
      </c>
      <c r="S241" s="46" t="s">
        <v>569</v>
      </c>
      <c r="T241" s="46" t="s">
        <v>569</v>
      </c>
      <c r="U241" s="46" t="s">
        <v>569</v>
      </c>
      <c r="V241" s="46" t="s">
        <v>569</v>
      </c>
      <c r="W241" s="46" t="s">
        <v>569</v>
      </c>
      <c r="X241" s="46" t="s">
        <v>569</v>
      </c>
      <c r="Y241" s="47" t="s">
        <v>569</v>
      </c>
      <c r="Z241" s="40">
        <v>1605503.1199999999</v>
      </c>
    </row>
    <row r="242" spans="1:26" x14ac:dyDescent="0.25">
      <c r="A242" s="10"/>
      <c r="B242" s="6"/>
      <c r="C242" s="7" t="s">
        <v>648</v>
      </c>
      <c r="D242" s="48" t="s">
        <v>649</v>
      </c>
      <c r="E242" s="49" t="s">
        <v>650</v>
      </c>
      <c r="F242" s="49" t="s">
        <v>650</v>
      </c>
      <c r="G242" s="49" t="s">
        <v>650</v>
      </c>
      <c r="H242" s="49" t="s">
        <v>650</v>
      </c>
      <c r="I242" s="49" t="s">
        <v>650</v>
      </c>
      <c r="J242" s="49" t="s">
        <v>650</v>
      </c>
      <c r="K242" s="49" t="s">
        <v>650</v>
      </c>
      <c r="L242" s="49" t="s">
        <v>650</v>
      </c>
      <c r="M242" s="49" t="s">
        <v>650</v>
      </c>
      <c r="N242" s="49"/>
      <c r="O242" s="49"/>
      <c r="P242" s="49"/>
      <c r="Q242" s="49"/>
      <c r="R242" s="49" t="s">
        <v>650</v>
      </c>
      <c r="S242" s="49" t="s">
        <v>650</v>
      </c>
      <c r="T242" s="49" t="s">
        <v>650</v>
      </c>
      <c r="U242" s="49" t="s">
        <v>650</v>
      </c>
      <c r="V242" s="49" t="s">
        <v>650</v>
      </c>
      <c r="W242" s="49" t="s">
        <v>650</v>
      </c>
      <c r="X242" s="49" t="s">
        <v>650</v>
      </c>
      <c r="Y242" s="50" t="s">
        <v>650</v>
      </c>
      <c r="Z242" s="29">
        <v>13579597.01</v>
      </c>
    </row>
    <row r="243" spans="1:26" x14ac:dyDescent="0.25">
      <c r="A243" s="10" t="s">
        <v>485</v>
      </c>
      <c r="B243" s="6" t="s">
        <v>49</v>
      </c>
      <c r="C243" s="9" t="s">
        <v>651</v>
      </c>
      <c r="D243" s="45" t="s">
        <v>652</v>
      </c>
      <c r="E243" s="46" t="s">
        <v>653</v>
      </c>
      <c r="F243" s="46" t="s">
        <v>653</v>
      </c>
      <c r="G243" s="46" t="s">
        <v>653</v>
      </c>
      <c r="H243" s="46" t="s">
        <v>653</v>
      </c>
      <c r="I243" s="46" t="s">
        <v>653</v>
      </c>
      <c r="J243" s="46" t="s">
        <v>653</v>
      </c>
      <c r="K243" s="46" t="s">
        <v>653</v>
      </c>
      <c r="L243" s="46" t="s">
        <v>653</v>
      </c>
      <c r="M243" s="46" t="s">
        <v>653</v>
      </c>
      <c r="N243" s="46"/>
      <c r="O243" s="46"/>
      <c r="P243" s="46"/>
      <c r="Q243" s="46"/>
      <c r="R243" s="46" t="s">
        <v>653</v>
      </c>
      <c r="S243" s="46" t="s">
        <v>653</v>
      </c>
      <c r="T243" s="46" t="s">
        <v>653</v>
      </c>
      <c r="U243" s="46" t="s">
        <v>653</v>
      </c>
      <c r="V243" s="46" t="s">
        <v>653</v>
      </c>
      <c r="W243" s="46" t="s">
        <v>653</v>
      </c>
      <c r="X243" s="46" t="s">
        <v>653</v>
      </c>
      <c r="Y243" s="47" t="s">
        <v>653</v>
      </c>
      <c r="Z243" s="40">
        <v>9144389.2699999996</v>
      </c>
    </row>
    <row r="244" spans="1:26" ht="25.5" x14ac:dyDescent="0.25">
      <c r="A244" s="10" t="s">
        <v>654</v>
      </c>
      <c r="B244" s="6"/>
      <c r="C244" s="9" t="s">
        <v>655</v>
      </c>
      <c r="D244" s="45" t="s">
        <v>656</v>
      </c>
      <c r="E244" s="46" t="s">
        <v>638</v>
      </c>
      <c r="F244" s="46" t="s">
        <v>638</v>
      </c>
      <c r="G244" s="46" t="s">
        <v>638</v>
      </c>
      <c r="H244" s="46" t="s">
        <v>638</v>
      </c>
      <c r="I244" s="46" t="s">
        <v>638</v>
      </c>
      <c r="J244" s="46" t="s">
        <v>638</v>
      </c>
      <c r="K244" s="46" t="s">
        <v>638</v>
      </c>
      <c r="L244" s="46" t="s">
        <v>638</v>
      </c>
      <c r="M244" s="46" t="s">
        <v>638</v>
      </c>
      <c r="N244" s="46"/>
      <c r="O244" s="46"/>
      <c r="P244" s="46"/>
      <c r="Q244" s="46"/>
      <c r="R244" s="46" t="s">
        <v>638</v>
      </c>
      <c r="S244" s="46" t="s">
        <v>638</v>
      </c>
      <c r="T244" s="46" t="s">
        <v>638</v>
      </c>
      <c r="U244" s="46" t="s">
        <v>638</v>
      </c>
      <c r="V244" s="46" t="s">
        <v>638</v>
      </c>
      <c r="W244" s="46" t="s">
        <v>638</v>
      </c>
      <c r="X244" s="46" t="s">
        <v>638</v>
      </c>
      <c r="Y244" s="47" t="s">
        <v>638</v>
      </c>
      <c r="Z244" s="40">
        <v>0</v>
      </c>
    </row>
    <row r="245" spans="1:26" x14ac:dyDescent="0.25">
      <c r="A245" s="10" t="s">
        <v>394</v>
      </c>
      <c r="B245" s="6" t="s">
        <v>159</v>
      </c>
      <c r="C245" s="9" t="s">
        <v>657</v>
      </c>
      <c r="D245" s="45" t="s">
        <v>658</v>
      </c>
      <c r="E245" s="46" t="s">
        <v>659</v>
      </c>
      <c r="F245" s="46" t="s">
        <v>659</v>
      </c>
      <c r="G245" s="46" t="s">
        <v>659</v>
      </c>
      <c r="H245" s="46" t="s">
        <v>659</v>
      </c>
      <c r="I245" s="46" t="s">
        <v>659</v>
      </c>
      <c r="J245" s="46" t="s">
        <v>659</v>
      </c>
      <c r="K245" s="46" t="s">
        <v>659</v>
      </c>
      <c r="L245" s="46" t="s">
        <v>659</v>
      </c>
      <c r="M245" s="46" t="s">
        <v>659</v>
      </c>
      <c r="N245" s="46"/>
      <c r="O245" s="46"/>
      <c r="P245" s="46"/>
      <c r="Q245" s="46"/>
      <c r="R245" s="46" t="s">
        <v>659</v>
      </c>
      <c r="S245" s="46" t="s">
        <v>659</v>
      </c>
      <c r="T245" s="46" t="s">
        <v>659</v>
      </c>
      <c r="U245" s="46" t="s">
        <v>659</v>
      </c>
      <c r="V245" s="46" t="s">
        <v>659</v>
      </c>
      <c r="W245" s="46" t="s">
        <v>659</v>
      </c>
      <c r="X245" s="46" t="s">
        <v>659</v>
      </c>
      <c r="Y245" s="47" t="s">
        <v>659</v>
      </c>
      <c r="Z245" s="40">
        <v>2164925.8199999998</v>
      </c>
    </row>
    <row r="246" spans="1:26" ht="25.5" x14ac:dyDescent="0.25">
      <c r="A246" s="10" t="s">
        <v>654</v>
      </c>
      <c r="B246" s="6"/>
      <c r="C246" s="9" t="s">
        <v>660</v>
      </c>
      <c r="D246" s="45" t="s">
        <v>661</v>
      </c>
      <c r="E246" s="46" t="s">
        <v>662</v>
      </c>
      <c r="F246" s="46" t="s">
        <v>662</v>
      </c>
      <c r="G246" s="46" t="s">
        <v>662</v>
      </c>
      <c r="H246" s="46" t="s">
        <v>662</v>
      </c>
      <c r="I246" s="46" t="s">
        <v>662</v>
      </c>
      <c r="J246" s="46" t="s">
        <v>662</v>
      </c>
      <c r="K246" s="46" t="s">
        <v>662</v>
      </c>
      <c r="L246" s="46" t="s">
        <v>662</v>
      </c>
      <c r="M246" s="46" t="s">
        <v>662</v>
      </c>
      <c r="N246" s="46"/>
      <c r="O246" s="46"/>
      <c r="P246" s="46"/>
      <c r="Q246" s="46"/>
      <c r="R246" s="46" t="s">
        <v>662</v>
      </c>
      <c r="S246" s="46" t="s">
        <v>662</v>
      </c>
      <c r="T246" s="46" t="s">
        <v>662</v>
      </c>
      <c r="U246" s="46" t="s">
        <v>662</v>
      </c>
      <c r="V246" s="46" t="s">
        <v>662</v>
      </c>
      <c r="W246" s="46" t="s">
        <v>662</v>
      </c>
      <c r="X246" s="46" t="s">
        <v>662</v>
      </c>
      <c r="Y246" s="47" t="s">
        <v>662</v>
      </c>
      <c r="Z246" s="40">
        <v>2270281.92</v>
      </c>
    </row>
    <row r="247" spans="1:26" ht="25.5" x14ac:dyDescent="0.25">
      <c r="A247" s="10" t="s">
        <v>654</v>
      </c>
      <c r="B247" s="15"/>
      <c r="C247" s="9" t="s">
        <v>663</v>
      </c>
      <c r="D247" s="45" t="s">
        <v>664</v>
      </c>
      <c r="E247" s="46" t="s">
        <v>569</v>
      </c>
      <c r="F247" s="46" t="s">
        <v>569</v>
      </c>
      <c r="G247" s="46" t="s">
        <v>569</v>
      </c>
      <c r="H247" s="46" t="s">
        <v>569</v>
      </c>
      <c r="I247" s="46" t="s">
        <v>569</v>
      </c>
      <c r="J247" s="46" t="s">
        <v>569</v>
      </c>
      <c r="K247" s="46" t="s">
        <v>569</v>
      </c>
      <c r="L247" s="46" t="s">
        <v>569</v>
      </c>
      <c r="M247" s="46" t="s">
        <v>569</v>
      </c>
      <c r="N247" s="46"/>
      <c r="O247" s="46"/>
      <c r="P247" s="46"/>
      <c r="Q247" s="46"/>
      <c r="R247" s="46" t="s">
        <v>569</v>
      </c>
      <c r="S247" s="46" t="s">
        <v>569</v>
      </c>
      <c r="T247" s="46" t="s">
        <v>569</v>
      </c>
      <c r="U247" s="46" t="s">
        <v>569</v>
      </c>
      <c r="V247" s="46" t="s">
        <v>569</v>
      </c>
      <c r="W247" s="46" t="s">
        <v>569</v>
      </c>
      <c r="X247" s="46" t="s">
        <v>569</v>
      </c>
      <c r="Y247" s="47" t="s">
        <v>569</v>
      </c>
      <c r="Z247" s="40">
        <v>0</v>
      </c>
    </row>
    <row r="248" spans="1:26" ht="25.5" x14ac:dyDescent="0.25">
      <c r="A248" s="10" t="s">
        <v>654</v>
      </c>
      <c r="B248" s="6"/>
      <c r="C248" s="9" t="s">
        <v>665</v>
      </c>
      <c r="D248" s="45" t="s">
        <v>666</v>
      </c>
      <c r="E248" s="46" t="s">
        <v>667</v>
      </c>
      <c r="F248" s="46" t="s">
        <v>667</v>
      </c>
      <c r="G248" s="46" t="s">
        <v>667</v>
      </c>
      <c r="H248" s="46" t="s">
        <v>667</v>
      </c>
      <c r="I248" s="46" t="s">
        <v>667</v>
      </c>
      <c r="J248" s="46" t="s">
        <v>667</v>
      </c>
      <c r="K248" s="46" t="s">
        <v>667</v>
      </c>
      <c r="L248" s="46" t="s">
        <v>667</v>
      </c>
      <c r="M248" s="46" t="s">
        <v>667</v>
      </c>
      <c r="N248" s="46"/>
      <c r="O248" s="46"/>
      <c r="P248" s="46"/>
      <c r="Q248" s="46"/>
      <c r="R248" s="46" t="s">
        <v>667</v>
      </c>
      <c r="S248" s="46" t="s">
        <v>667</v>
      </c>
      <c r="T248" s="46" t="s">
        <v>667</v>
      </c>
      <c r="U248" s="46" t="s">
        <v>667</v>
      </c>
      <c r="V248" s="46" t="s">
        <v>667</v>
      </c>
      <c r="W248" s="46" t="s">
        <v>667</v>
      </c>
      <c r="X248" s="46" t="s">
        <v>667</v>
      </c>
      <c r="Y248" s="47" t="s">
        <v>667</v>
      </c>
      <c r="Z248" s="40">
        <v>0</v>
      </c>
    </row>
    <row r="249" spans="1:26" x14ac:dyDescent="0.25">
      <c r="A249" s="10"/>
      <c r="B249" s="6"/>
      <c r="C249" s="7" t="s">
        <v>668</v>
      </c>
      <c r="D249" s="48" t="s">
        <v>669</v>
      </c>
      <c r="E249" s="49" t="s">
        <v>670</v>
      </c>
      <c r="F249" s="49" t="s">
        <v>670</v>
      </c>
      <c r="G249" s="49" t="s">
        <v>670</v>
      </c>
      <c r="H249" s="49" t="s">
        <v>670</v>
      </c>
      <c r="I249" s="49" t="s">
        <v>670</v>
      </c>
      <c r="J249" s="49" t="s">
        <v>670</v>
      </c>
      <c r="K249" s="49" t="s">
        <v>670</v>
      </c>
      <c r="L249" s="49" t="s">
        <v>670</v>
      </c>
      <c r="M249" s="49" t="s">
        <v>670</v>
      </c>
      <c r="N249" s="49"/>
      <c r="O249" s="49"/>
      <c r="P249" s="49"/>
      <c r="Q249" s="49"/>
      <c r="R249" s="49" t="s">
        <v>670</v>
      </c>
      <c r="S249" s="49" t="s">
        <v>670</v>
      </c>
      <c r="T249" s="49" t="s">
        <v>670</v>
      </c>
      <c r="U249" s="49" t="s">
        <v>670</v>
      </c>
      <c r="V249" s="49" t="s">
        <v>670</v>
      </c>
      <c r="W249" s="49" t="s">
        <v>670</v>
      </c>
      <c r="X249" s="49" t="s">
        <v>670</v>
      </c>
      <c r="Y249" s="50" t="s">
        <v>670</v>
      </c>
      <c r="Z249" s="29">
        <v>781268.07000000007</v>
      </c>
    </row>
    <row r="250" spans="1:26" x14ac:dyDescent="0.25">
      <c r="A250" s="10" t="s">
        <v>485</v>
      </c>
      <c r="B250" s="6" t="s">
        <v>49</v>
      </c>
      <c r="C250" s="9" t="s">
        <v>671</v>
      </c>
      <c r="D250" s="45" t="s">
        <v>672</v>
      </c>
      <c r="E250" s="46" t="s">
        <v>673</v>
      </c>
      <c r="F250" s="46" t="s">
        <v>673</v>
      </c>
      <c r="G250" s="46" t="s">
        <v>673</v>
      </c>
      <c r="H250" s="46" t="s">
        <v>673</v>
      </c>
      <c r="I250" s="46" t="s">
        <v>673</v>
      </c>
      <c r="J250" s="46" t="s">
        <v>673</v>
      </c>
      <c r="K250" s="46" t="s">
        <v>673</v>
      </c>
      <c r="L250" s="46" t="s">
        <v>673</v>
      </c>
      <c r="M250" s="46" t="s">
        <v>673</v>
      </c>
      <c r="N250" s="46"/>
      <c r="O250" s="46"/>
      <c r="P250" s="46"/>
      <c r="Q250" s="46"/>
      <c r="R250" s="46" t="s">
        <v>673</v>
      </c>
      <c r="S250" s="46" t="s">
        <v>673</v>
      </c>
      <c r="T250" s="46" t="s">
        <v>673</v>
      </c>
      <c r="U250" s="46" t="s">
        <v>673</v>
      </c>
      <c r="V250" s="46" t="s">
        <v>673</v>
      </c>
      <c r="W250" s="46" t="s">
        <v>673</v>
      </c>
      <c r="X250" s="46" t="s">
        <v>673</v>
      </c>
      <c r="Y250" s="47" t="s">
        <v>673</v>
      </c>
      <c r="Z250" s="40">
        <v>453729.55</v>
      </c>
    </row>
    <row r="251" spans="1:26" ht="25.5" x14ac:dyDescent="0.25">
      <c r="A251" s="10" t="s">
        <v>674</v>
      </c>
      <c r="B251" s="6"/>
      <c r="C251" s="9" t="s">
        <v>675</v>
      </c>
      <c r="D251" s="45" t="s">
        <v>676</v>
      </c>
      <c r="E251" s="46" t="s">
        <v>656</v>
      </c>
      <c r="F251" s="46" t="s">
        <v>656</v>
      </c>
      <c r="G251" s="46" t="s">
        <v>656</v>
      </c>
      <c r="H251" s="46" t="s">
        <v>656</v>
      </c>
      <c r="I251" s="46" t="s">
        <v>656</v>
      </c>
      <c r="J251" s="46" t="s">
        <v>656</v>
      </c>
      <c r="K251" s="46" t="s">
        <v>656</v>
      </c>
      <c r="L251" s="46" t="s">
        <v>656</v>
      </c>
      <c r="M251" s="46" t="s">
        <v>656</v>
      </c>
      <c r="N251" s="46"/>
      <c r="O251" s="46"/>
      <c r="P251" s="46"/>
      <c r="Q251" s="46"/>
      <c r="R251" s="46" t="s">
        <v>656</v>
      </c>
      <c r="S251" s="46" t="s">
        <v>656</v>
      </c>
      <c r="T251" s="46" t="s">
        <v>656</v>
      </c>
      <c r="U251" s="46" t="s">
        <v>656</v>
      </c>
      <c r="V251" s="46" t="s">
        <v>656</v>
      </c>
      <c r="W251" s="46" t="s">
        <v>656</v>
      </c>
      <c r="X251" s="46" t="s">
        <v>656</v>
      </c>
      <c r="Y251" s="47" t="s">
        <v>656</v>
      </c>
      <c r="Z251" s="40">
        <v>0</v>
      </c>
    </row>
    <row r="252" spans="1:26" x14ac:dyDescent="0.25">
      <c r="A252" s="10" t="s">
        <v>394</v>
      </c>
      <c r="B252" s="6" t="s">
        <v>159</v>
      </c>
      <c r="C252" s="9" t="s">
        <v>677</v>
      </c>
      <c r="D252" s="45" t="s">
        <v>678</v>
      </c>
      <c r="E252" s="46" t="s">
        <v>679</v>
      </c>
      <c r="F252" s="46" t="s">
        <v>679</v>
      </c>
      <c r="G252" s="46" t="s">
        <v>679</v>
      </c>
      <c r="H252" s="46" t="s">
        <v>679</v>
      </c>
      <c r="I252" s="46" t="s">
        <v>679</v>
      </c>
      <c r="J252" s="46" t="s">
        <v>679</v>
      </c>
      <c r="K252" s="46" t="s">
        <v>679</v>
      </c>
      <c r="L252" s="46" t="s">
        <v>679</v>
      </c>
      <c r="M252" s="46" t="s">
        <v>679</v>
      </c>
      <c r="N252" s="46"/>
      <c r="O252" s="46"/>
      <c r="P252" s="46"/>
      <c r="Q252" s="46"/>
      <c r="R252" s="46" t="s">
        <v>679</v>
      </c>
      <c r="S252" s="46" t="s">
        <v>679</v>
      </c>
      <c r="T252" s="46" t="s">
        <v>679</v>
      </c>
      <c r="U252" s="46" t="s">
        <v>679</v>
      </c>
      <c r="V252" s="46" t="s">
        <v>679</v>
      </c>
      <c r="W252" s="46" t="s">
        <v>679</v>
      </c>
      <c r="X252" s="46" t="s">
        <v>679</v>
      </c>
      <c r="Y252" s="47" t="s">
        <v>679</v>
      </c>
      <c r="Z252" s="40">
        <v>327538.52</v>
      </c>
    </row>
    <row r="253" spans="1:26" ht="25.5" x14ac:dyDescent="0.25">
      <c r="A253" s="10" t="s">
        <v>674</v>
      </c>
      <c r="B253" s="6"/>
      <c r="C253" s="9" t="s">
        <v>680</v>
      </c>
      <c r="D253" s="45" t="s">
        <v>681</v>
      </c>
      <c r="E253" s="46" t="s">
        <v>682</v>
      </c>
      <c r="F253" s="46" t="s">
        <v>682</v>
      </c>
      <c r="G253" s="46" t="s">
        <v>682</v>
      </c>
      <c r="H253" s="46" t="s">
        <v>682</v>
      </c>
      <c r="I253" s="46" t="s">
        <v>682</v>
      </c>
      <c r="J253" s="46" t="s">
        <v>682</v>
      </c>
      <c r="K253" s="46" t="s">
        <v>682</v>
      </c>
      <c r="L253" s="46" t="s">
        <v>682</v>
      </c>
      <c r="M253" s="46" t="s">
        <v>682</v>
      </c>
      <c r="N253" s="46"/>
      <c r="O253" s="46"/>
      <c r="P253" s="46"/>
      <c r="Q253" s="46"/>
      <c r="R253" s="46" t="s">
        <v>682</v>
      </c>
      <c r="S253" s="46" t="s">
        <v>682</v>
      </c>
      <c r="T253" s="46" t="s">
        <v>682</v>
      </c>
      <c r="U253" s="46" t="s">
        <v>682</v>
      </c>
      <c r="V253" s="46" t="s">
        <v>682</v>
      </c>
      <c r="W253" s="46" t="s">
        <v>682</v>
      </c>
      <c r="X253" s="46" t="s">
        <v>682</v>
      </c>
      <c r="Y253" s="47" t="s">
        <v>682</v>
      </c>
      <c r="Z253" s="40">
        <v>0</v>
      </c>
    </row>
    <row r="254" spans="1:26" ht="25.5" x14ac:dyDescent="0.25">
      <c r="A254" s="10" t="s">
        <v>674</v>
      </c>
      <c r="B254" s="6"/>
      <c r="C254" s="9" t="s">
        <v>683</v>
      </c>
      <c r="D254" s="45" t="s">
        <v>684</v>
      </c>
      <c r="E254" s="46" t="s">
        <v>685</v>
      </c>
      <c r="F254" s="46" t="s">
        <v>685</v>
      </c>
      <c r="G254" s="46" t="s">
        <v>685</v>
      </c>
      <c r="H254" s="46" t="s">
        <v>685</v>
      </c>
      <c r="I254" s="46" t="s">
        <v>685</v>
      </c>
      <c r="J254" s="46" t="s">
        <v>685</v>
      </c>
      <c r="K254" s="46" t="s">
        <v>685</v>
      </c>
      <c r="L254" s="46" t="s">
        <v>685</v>
      </c>
      <c r="M254" s="46" t="s">
        <v>685</v>
      </c>
      <c r="N254" s="46"/>
      <c r="O254" s="46"/>
      <c r="P254" s="46"/>
      <c r="Q254" s="46"/>
      <c r="R254" s="46" t="s">
        <v>685</v>
      </c>
      <c r="S254" s="46" t="s">
        <v>685</v>
      </c>
      <c r="T254" s="46" t="s">
        <v>685</v>
      </c>
      <c r="U254" s="46" t="s">
        <v>685</v>
      </c>
      <c r="V254" s="46" t="s">
        <v>685</v>
      </c>
      <c r="W254" s="46" t="s">
        <v>685</v>
      </c>
      <c r="X254" s="46" t="s">
        <v>685</v>
      </c>
      <c r="Y254" s="47" t="s">
        <v>685</v>
      </c>
      <c r="Z254" s="40">
        <v>0</v>
      </c>
    </row>
    <row r="255" spans="1:26" x14ac:dyDescent="0.25">
      <c r="A255" s="10"/>
      <c r="B255" s="6"/>
      <c r="C255" s="7" t="s">
        <v>686</v>
      </c>
      <c r="D255" s="48" t="s">
        <v>687</v>
      </c>
      <c r="E255" s="49" t="s">
        <v>688</v>
      </c>
      <c r="F255" s="49" t="s">
        <v>688</v>
      </c>
      <c r="G255" s="49" t="s">
        <v>688</v>
      </c>
      <c r="H255" s="49" t="s">
        <v>688</v>
      </c>
      <c r="I255" s="49" t="s">
        <v>688</v>
      </c>
      <c r="J255" s="49" t="s">
        <v>688</v>
      </c>
      <c r="K255" s="49" t="s">
        <v>688</v>
      </c>
      <c r="L255" s="49" t="s">
        <v>688</v>
      </c>
      <c r="M255" s="49" t="s">
        <v>688</v>
      </c>
      <c r="N255" s="49"/>
      <c r="O255" s="49"/>
      <c r="P255" s="49"/>
      <c r="Q255" s="49"/>
      <c r="R255" s="49" t="s">
        <v>688</v>
      </c>
      <c r="S255" s="49" t="s">
        <v>688</v>
      </c>
      <c r="T255" s="49" t="s">
        <v>688</v>
      </c>
      <c r="U255" s="49" t="s">
        <v>688</v>
      </c>
      <c r="V255" s="49" t="s">
        <v>688</v>
      </c>
      <c r="W255" s="49" t="s">
        <v>688</v>
      </c>
      <c r="X255" s="49" t="s">
        <v>688</v>
      </c>
      <c r="Y255" s="50" t="s">
        <v>688</v>
      </c>
      <c r="Z255" s="29">
        <v>5181892.99</v>
      </c>
    </row>
    <row r="256" spans="1:26" x14ac:dyDescent="0.25">
      <c r="A256" s="10" t="s">
        <v>485</v>
      </c>
      <c r="B256" s="6" t="s">
        <v>49</v>
      </c>
      <c r="C256" s="9" t="s">
        <v>689</v>
      </c>
      <c r="D256" s="45" t="s">
        <v>690</v>
      </c>
      <c r="E256" s="46" t="s">
        <v>691</v>
      </c>
      <c r="F256" s="46" t="s">
        <v>691</v>
      </c>
      <c r="G256" s="46" t="s">
        <v>691</v>
      </c>
      <c r="H256" s="46" t="s">
        <v>691</v>
      </c>
      <c r="I256" s="46" t="s">
        <v>691</v>
      </c>
      <c r="J256" s="46" t="s">
        <v>691</v>
      </c>
      <c r="K256" s="46" t="s">
        <v>691</v>
      </c>
      <c r="L256" s="46" t="s">
        <v>691</v>
      </c>
      <c r="M256" s="46" t="s">
        <v>691</v>
      </c>
      <c r="N256" s="46"/>
      <c r="O256" s="46"/>
      <c r="P256" s="46"/>
      <c r="Q256" s="46"/>
      <c r="R256" s="46" t="s">
        <v>691</v>
      </c>
      <c r="S256" s="46" t="s">
        <v>691</v>
      </c>
      <c r="T256" s="46" t="s">
        <v>691</v>
      </c>
      <c r="U256" s="46" t="s">
        <v>691</v>
      </c>
      <c r="V256" s="46" t="s">
        <v>691</v>
      </c>
      <c r="W256" s="46" t="s">
        <v>691</v>
      </c>
      <c r="X256" s="46" t="s">
        <v>691</v>
      </c>
      <c r="Y256" s="47" t="s">
        <v>691</v>
      </c>
      <c r="Z256" s="40">
        <v>137761.31</v>
      </c>
    </row>
    <row r="257" spans="1:26" x14ac:dyDescent="0.25">
      <c r="A257" s="10" t="s">
        <v>692</v>
      </c>
      <c r="B257" s="6"/>
      <c r="C257" s="9" t="s">
        <v>693</v>
      </c>
      <c r="D257" s="45" t="s">
        <v>694</v>
      </c>
      <c r="E257" s="46" t="s">
        <v>676</v>
      </c>
      <c r="F257" s="46" t="s">
        <v>676</v>
      </c>
      <c r="G257" s="46" t="s">
        <v>676</v>
      </c>
      <c r="H257" s="46" t="s">
        <v>676</v>
      </c>
      <c r="I257" s="46" t="s">
        <v>676</v>
      </c>
      <c r="J257" s="46" t="s">
        <v>676</v>
      </c>
      <c r="K257" s="46" t="s">
        <v>676</v>
      </c>
      <c r="L257" s="46" t="s">
        <v>676</v>
      </c>
      <c r="M257" s="46" t="s">
        <v>676</v>
      </c>
      <c r="N257" s="46"/>
      <c r="O257" s="46"/>
      <c r="P257" s="46"/>
      <c r="Q257" s="46"/>
      <c r="R257" s="46" t="s">
        <v>676</v>
      </c>
      <c r="S257" s="46" t="s">
        <v>676</v>
      </c>
      <c r="T257" s="46" t="s">
        <v>676</v>
      </c>
      <c r="U257" s="46" t="s">
        <v>676</v>
      </c>
      <c r="V257" s="46" t="s">
        <v>676</v>
      </c>
      <c r="W257" s="46" t="s">
        <v>676</v>
      </c>
      <c r="X257" s="46" t="s">
        <v>676</v>
      </c>
      <c r="Y257" s="47" t="s">
        <v>676</v>
      </c>
      <c r="Z257" s="40">
        <v>0</v>
      </c>
    </row>
    <row r="258" spans="1:26" x14ac:dyDescent="0.25">
      <c r="A258" s="10" t="s">
        <v>394</v>
      </c>
      <c r="B258" s="6" t="s">
        <v>159</v>
      </c>
      <c r="C258" s="9" t="s">
        <v>695</v>
      </c>
      <c r="D258" s="45" t="s">
        <v>696</v>
      </c>
      <c r="E258" s="46" t="s">
        <v>697</v>
      </c>
      <c r="F258" s="46" t="s">
        <v>697</v>
      </c>
      <c r="G258" s="46" t="s">
        <v>697</v>
      </c>
      <c r="H258" s="46" t="s">
        <v>697</v>
      </c>
      <c r="I258" s="46" t="s">
        <v>697</v>
      </c>
      <c r="J258" s="46" t="s">
        <v>697</v>
      </c>
      <c r="K258" s="46" t="s">
        <v>697</v>
      </c>
      <c r="L258" s="46" t="s">
        <v>697</v>
      </c>
      <c r="M258" s="46" t="s">
        <v>697</v>
      </c>
      <c r="N258" s="46"/>
      <c r="O258" s="46"/>
      <c r="P258" s="46"/>
      <c r="Q258" s="46"/>
      <c r="R258" s="46" t="s">
        <v>697</v>
      </c>
      <c r="S258" s="46" t="s">
        <v>697</v>
      </c>
      <c r="T258" s="46" t="s">
        <v>697</v>
      </c>
      <c r="U258" s="46" t="s">
        <v>697</v>
      </c>
      <c r="V258" s="46" t="s">
        <v>697</v>
      </c>
      <c r="W258" s="46" t="s">
        <v>697</v>
      </c>
      <c r="X258" s="46" t="s">
        <v>697</v>
      </c>
      <c r="Y258" s="47" t="s">
        <v>697</v>
      </c>
      <c r="Z258" s="40">
        <v>218801.13</v>
      </c>
    </row>
    <row r="259" spans="1:26" x14ac:dyDescent="0.25">
      <c r="A259" s="10" t="s">
        <v>692</v>
      </c>
      <c r="B259" s="6"/>
      <c r="C259" s="9" t="s">
        <v>698</v>
      </c>
      <c r="D259" s="45" t="s">
        <v>699</v>
      </c>
      <c r="E259" s="46" t="s">
        <v>681</v>
      </c>
      <c r="F259" s="46" t="s">
        <v>681</v>
      </c>
      <c r="G259" s="46" t="s">
        <v>681</v>
      </c>
      <c r="H259" s="46" t="s">
        <v>681</v>
      </c>
      <c r="I259" s="46" t="s">
        <v>681</v>
      </c>
      <c r="J259" s="46" t="s">
        <v>681</v>
      </c>
      <c r="K259" s="46" t="s">
        <v>681</v>
      </c>
      <c r="L259" s="46" t="s">
        <v>681</v>
      </c>
      <c r="M259" s="46" t="s">
        <v>681</v>
      </c>
      <c r="N259" s="46"/>
      <c r="O259" s="46"/>
      <c r="P259" s="46"/>
      <c r="Q259" s="46"/>
      <c r="R259" s="46" t="s">
        <v>681</v>
      </c>
      <c r="S259" s="46" t="s">
        <v>681</v>
      </c>
      <c r="T259" s="46" t="s">
        <v>681</v>
      </c>
      <c r="U259" s="46" t="s">
        <v>681</v>
      </c>
      <c r="V259" s="46" t="s">
        <v>681</v>
      </c>
      <c r="W259" s="46" t="s">
        <v>681</v>
      </c>
      <c r="X259" s="46" t="s">
        <v>681</v>
      </c>
      <c r="Y259" s="47" t="s">
        <v>681</v>
      </c>
      <c r="Z259" s="40">
        <v>4825330.55</v>
      </c>
    </row>
    <row r="260" spans="1:26" x14ac:dyDescent="0.25">
      <c r="A260" s="10"/>
      <c r="B260" s="6"/>
      <c r="C260" s="7" t="s">
        <v>700</v>
      </c>
      <c r="D260" s="48" t="s">
        <v>701</v>
      </c>
      <c r="E260" s="49" t="s">
        <v>702</v>
      </c>
      <c r="F260" s="49" t="s">
        <v>702</v>
      </c>
      <c r="G260" s="49" t="s">
        <v>702</v>
      </c>
      <c r="H260" s="49" t="s">
        <v>702</v>
      </c>
      <c r="I260" s="49" t="s">
        <v>702</v>
      </c>
      <c r="J260" s="49" t="s">
        <v>702</v>
      </c>
      <c r="K260" s="49" t="s">
        <v>702</v>
      </c>
      <c r="L260" s="49" t="s">
        <v>702</v>
      </c>
      <c r="M260" s="49" t="s">
        <v>702</v>
      </c>
      <c r="N260" s="49"/>
      <c r="O260" s="49"/>
      <c r="P260" s="49"/>
      <c r="Q260" s="49"/>
      <c r="R260" s="49" t="s">
        <v>702</v>
      </c>
      <c r="S260" s="49" t="s">
        <v>702</v>
      </c>
      <c r="T260" s="49" t="s">
        <v>702</v>
      </c>
      <c r="U260" s="49" t="s">
        <v>702</v>
      </c>
      <c r="V260" s="49" t="s">
        <v>702</v>
      </c>
      <c r="W260" s="49" t="s">
        <v>702</v>
      </c>
      <c r="X260" s="49" t="s">
        <v>702</v>
      </c>
      <c r="Y260" s="50" t="s">
        <v>702</v>
      </c>
      <c r="Z260" s="29">
        <v>23327014.640000001</v>
      </c>
    </row>
    <row r="261" spans="1:26" x14ac:dyDescent="0.25">
      <c r="A261" s="10"/>
      <c r="B261" s="6" t="s">
        <v>49</v>
      </c>
      <c r="C261" s="9" t="s">
        <v>703</v>
      </c>
      <c r="D261" s="45" t="s">
        <v>704</v>
      </c>
      <c r="E261" s="46" t="s">
        <v>705</v>
      </c>
      <c r="F261" s="46" t="s">
        <v>705</v>
      </c>
      <c r="G261" s="46" t="s">
        <v>705</v>
      </c>
      <c r="H261" s="46" t="s">
        <v>705</v>
      </c>
      <c r="I261" s="46" t="s">
        <v>705</v>
      </c>
      <c r="J261" s="46" t="s">
        <v>705</v>
      </c>
      <c r="K261" s="46" t="s">
        <v>705</v>
      </c>
      <c r="L261" s="46" t="s">
        <v>705</v>
      </c>
      <c r="M261" s="46" t="s">
        <v>705</v>
      </c>
      <c r="N261" s="46"/>
      <c r="O261" s="46"/>
      <c r="P261" s="46"/>
      <c r="Q261" s="46"/>
      <c r="R261" s="46" t="s">
        <v>705</v>
      </c>
      <c r="S261" s="46" t="s">
        <v>705</v>
      </c>
      <c r="T261" s="46" t="s">
        <v>705</v>
      </c>
      <c r="U261" s="46" t="s">
        <v>705</v>
      </c>
      <c r="V261" s="46" t="s">
        <v>705</v>
      </c>
      <c r="W261" s="46" t="s">
        <v>705</v>
      </c>
      <c r="X261" s="46" t="s">
        <v>705</v>
      </c>
      <c r="Y261" s="47" t="s">
        <v>705</v>
      </c>
      <c r="Z261" s="33">
        <v>1497005.5</v>
      </c>
    </row>
    <row r="262" spans="1:26" x14ac:dyDescent="0.25">
      <c r="A262" s="10" t="s">
        <v>555</v>
      </c>
      <c r="B262" s="6"/>
      <c r="C262" s="9" t="s">
        <v>706</v>
      </c>
      <c r="D262" s="54" t="s">
        <v>707</v>
      </c>
      <c r="E262" s="55" t="s">
        <v>705</v>
      </c>
      <c r="F262" s="55" t="s">
        <v>705</v>
      </c>
      <c r="G262" s="55" t="s">
        <v>705</v>
      </c>
      <c r="H262" s="55" t="s">
        <v>705</v>
      </c>
      <c r="I262" s="55" t="s">
        <v>705</v>
      </c>
      <c r="J262" s="55" t="s">
        <v>705</v>
      </c>
      <c r="K262" s="55" t="s">
        <v>705</v>
      </c>
      <c r="L262" s="55" t="s">
        <v>705</v>
      </c>
      <c r="M262" s="55" t="s">
        <v>705</v>
      </c>
      <c r="N262" s="55"/>
      <c r="O262" s="55"/>
      <c r="P262" s="55"/>
      <c r="Q262" s="55"/>
      <c r="R262" s="55" t="s">
        <v>705</v>
      </c>
      <c r="S262" s="55" t="s">
        <v>705</v>
      </c>
      <c r="T262" s="55" t="s">
        <v>705</v>
      </c>
      <c r="U262" s="55" t="s">
        <v>705</v>
      </c>
      <c r="V262" s="55" t="s">
        <v>705</v>
      </c>
      <c r="W262" s="55" t="s">
        <v>705</v>
      </c>
      <c r="X262" s="55" t="s">
        <v>705</v>
      </c>
      <c r="Y262" s="56" t="s">
        <v>705</v>
      </c>
      <c r="Z262" s="40">
        <v>0</v>
      </c>
    </row>
    <row r="263" spans="1:26" x14ac:dyDescent="0.25">
      <c r="A263" s="10" t="s">
        <v>555</v>
      </c>
      <c r="B263" s="6"/>
      <c r="C263" s="9" t="s">
        <v>708</v>
      </c>
      <c r="D263" s="54" t="s">
        <v>709</v>
      </c>
      <c r="E263" s="55" t="s">
        <v>705</v>
      </c>
      <c r="F263" s="55" t="s">
        <v>705</v>
      </c>
      <c r="G263" s="55" t="s">
        <v>705</v>
      </c>
      <c r="H263" s="55" t="s">
        <v>705</v>
      </c>
      <c r="I263" s="55" t="s">
        <v>705</v>
      </c>
      <c r="J263" s="55" t="s">
        <v>705</v>
      </c>
      <c r="K263" s="55" t="s">
        <v>705</v>
      </c>
      <c r="L263" s="55" t="s">
        <v>705</v>
      </c>
      <c r="M263" s="55" t="s">
        <v>705</v>
      </c>
      <c r="N263" s="55"/>
      <c r="O263" s="55"/>
      <c r="P263" s="55"/>
      <c r="Q263" s="55"/>
      <c r="R263" s="55" t="s">
        <v>705</v>
      </c>
      <c r="S263" s="55" t="s">
        <v>705</v>
      </c>
      <c r="T263" s="55" t="s">
        <v>705</v>
      </c>
      <c r="U263" s="55" t="s">
        <v>705</v>
      </c>
      <c r="V263" s="55" t="s">
        <v>705</v>
      </c>
      <c r="W263" s="55" t="s">
        <v>705</v>
      </c>
      <c r="X263" s="55" t="s">
        <v>705</v>
      </c>
      <c r="Y263" s="56" t="s">
        <v>705</v>
      </c>
      <c r="Z263" s="40">
        <v>1497005.5</v>
      </c>
    </row>
    <row r="264" spans="1:26" ht="25.5" x14ac:dyDescent="0.25">
      <c r="A264" s="10" t="s">
        <v>710</v>
      </c>
      <c r="B264" s="6"/>
      <c r="C264" s="9" t="s">
        <v>711</v>
      </c>
      <c r="D264" s="45" t="s">
        <v>712</v>
      </c>
      <c r="E264" s="46" t="s">
        <v>713</v>
      </c>
      <c r="F264" s="46" t="s">
        <v>713</v>
      </c>
      <c r="G264" s="46" t="s">
        <v>713</v>
      </c>
      <c r="H264" s="46" t="s">
        <v>713</v>
      </c>
      <c r="I264" s="46" t="s">
        <v>713</v>
      </c>
      <c r="J264" s="46" t="s">
        <v>713</v>
      </c>
      <c r="K264" s="46" t="s">
        <v>713</v>
      </c>
      <c r="L264" s="46" t="s">
        <v>713</v>
      </c>
      <c r="M264" s="46" t="s">
        <v>713</v>
      </c>
      <c r="N264" s="46"/>
      <c r="O264" s="46"/>
      <c r="P264" s="46"/>
      <c r="Q264" s="46"/>
      <c r="R264" s="46" t="s">
        <v>713</v>
      </c>
      <c r="S264" s="46" t="s">
        <v>713</v>
      </c>
      <c r="T264" s="46" t="s">
        <v>713</v>
      </c>
      <c r="U264" s="46" t="s">
        <v>713</v>
      </c>
      <c r="V264" s="46" t="s">
        <v>713</v>
      </c>
      <c r="W264" s="46" t="s">
        <v>713</v>
      </c>
      <c r="X264" s="46" t="s">
        <v>713</v>
      </c>
      <c r="Y264" s="47" t="s">
        <v>713</v>
      </c>
      <c r="Z264" s="40">
        <v>68790.34</v>
      </c>
    </row>
    <row r="265" spans="1:26" x14ac:dyDescent="0.25">
      <c r="A265" s="10" t="s">
        <v>563</v>
      </c>
      <c r="B265" s="6"/>
      <c r="C265" s="9" t="s">
        <v>714</v>
      </c>
      <c r="D265" s="45" t="s">
        <v>715</v>
      </c>
      <c r="E265" s="46" t="s">
        <v>713</v>
      </c>
      <c r="F265" s="46" t="s">
        <v>713</v>
      </c>
      <c r="G265" s="46" t="s">
        <v>713</v>
      </c>
      <c r="H265" s="46" t="s">
        <v>713</v>
      </c>
      <c r="I265" s="46" t="s">
        <v>713</v>
      </c>
      <c r="J265" s="46" t="s">
        <v>713</v>
      </c>
      <c r="K265" s="46" t="s">
        <v>713</v>
      </c>
      <c r="L265" s="46" t="s">
        <v>713</v>
      </c>
      <c r="M265" s="46" t="s">
        <v>713</v>
      </c>
      <c r="N265" s="46"/>
      <c r="O265" s="46"/>
      <c r="P265" s="46"/>
      <c r="Q265" s="46"/>
      <c r="R265" s="46" t="s">
        <v>713</v>
      </c>
      <c r="S265" s="46" t="s">
        <v>713</v>
      </c>
      <c r="T265" s="46" t="s">
        <v>713</v>
      </c>
      <c r="U265" s="46" t="s">
        <v>713</v>
      </c>
      <c r="V265" s="46" t="s">
        <v>713</v>
      </c>
      <c r="W265" s="46" t="s">
        <v>713</v>
      </c>
      <c r="X265" s="46" t="s">
        <v>713</v>
      </c>
      <c r="Y265" s="47" t="s">
        <v>713</v>
      </c>
      <c r="Z265" s="40">
        <v>0</v>
      </c>
    </row>
    <row r="266" spans="1:26" x14ac:dyDescent="0.25">
      <c r="A266" s="10" t="s">
        <v>563</v>
      </c>
      <c r="B266" s="6" t="s">
        <v>169</v>
      </c>
      <c r="C266" s="9" t="s">
        <v>716</v>
      </c>
      <c r="D266" s="45" t="s">
        <v>717</v>
      </c>
      <c r="E266" s="46" t="s">
        <v>718</v>
      </c>
      <c r="F266" s="46" t="s">
        <v>718</v>
      </c>
      <c r="G266" s="46" t="s">
        <v>718</v>
      </c>
      <c r="H266" s="46" t="s">
        <v>718</v>
      </c>
      <c r="I266" s="46" t="s">
        <v>718</v>
      </c>
      <c r="J266" s="46" t="s">
        <v>718</v>
      </c>
      <c r="K266" s="46" t="s">
        <v>718</v>
      </c>
      <c r="L266" s="46" t="s">
        <v>718</v>
      </c>
      <c r="M266" s="46" t="s">
        <v>718</v>
      </c>
      <c r="N266" s="46"/>
      <c r="O266" s="46"/>
      <c r="P266" s="46"/>
      <c r="Q266" s="46"/>
      <c r="R266" s="46" t="s">
        <v>718</v>
      </c>
      <c r="S266" s="46" t="s">
        <v>718</v>
      </c>
      <c r="T266" s="46" t="s">
        <v>718</v>
      </c>
      <c r="U266" s="46" t="s">
        <v>718</v>
      </c>
      <c r="V266" s="46" t="s">
        <v>718</v>
      </c>
      <c r="W266" s="46" t="s">
        <v>718</v>
      </c>
      <c r="X266" s="46" t="s">
        <v>718</v>
      </c>
      <c r="Y266" s="47" t="s">
        <v>718</v>
      </c>
      <c r="Z266" s="40">
        <v>0</v>
      </c>
    </row>
    <row r="267" spans="1:26" ht="25.5" x14ac:dyDescent="0.25">
      <c r="A267" s="10" t="s">
        <v>710</v>
      </c>
      <c r="B267" s="6"/>
      <c r="C267" s="9" t="s">
        <v>719</v>
      </c>
      <c r="D267" s="45" t="s">
        <v>720</v>
      </c>
      <c r="E267" s="46" t="s">
        <v>721</v>
      </c>
      <c r="F267" s="46" t="s">
        <v>721</v>
      </c>
      <c r="G267" s="46" t="s">
        <v>721</v>
      </c>
      <c r="H267" s="46" t="s">
        <v>721</v>
      </c>
      <c r="I267" s="46" t="s">
        <v>721</v>
      </c>
      <c r="J267" s="46" t="s">
        <v>721</v>
      </c>
      <c r="K267" s="46" t="s">
        <v>721</v>
      </c>
      <c r="L267" s="46" t="s">
        <v>721</v>
      </c>
      <c r="M267" s="46" t="s">
        <v>721</v>
      </c>
      <c r="N267" s="46"/>
      <c r="O267" s="46"/>
      <c r="P267" s="46"/>
      <c r="Q267" s="46"/>
      <c r="R267" s="46" t="s">
        <v>721</v>
      </c>
      <c r="S267" s="46" t="s">
        <v>721</v>
      </c>
      <c r="T267" s="46" t="s">
        <v>721</v>
      </c>
      <c r="U267" s="46" t="s">
        <v>721</v>
      </c>
      <c r="V267" s="46" t="s">
        <v>721</v>
      </c>
      <c r="W267" s="46" t="s">
        <v>721</v>
      </c>
      <c r="X267" s="46" t="s">
        <v>721</v>
      </c>
      <c r="Y267" s="47" t="s">
        <v>721</v>
      </c>
      <c r="Z267" s="40">
        <v>19715419.310000002</v>
      </c>
    </row>
    <row r="268" spans="1:26" ht="25.5" x14ac:dyDescent="0.25">
      <c r="A268" s="10" t="s">
        <v>710</v>
      </c>
      <c r="B268" s="6"/>
      <c r="C268" s="9" t="s">
        <v>722</v>
      </c>
      <c r="D268" s="45" t="s">
        <v>723</v>
      </c>
      <c r="E268" s="46" t="s">
        <v>569</v>
      </c>
      <c r="F268" s="46" t="s">
        <v>569</v>
      </c>
      <c r="G268" s="46" t="s">
        <v>569</v>
      </c>
      <c r="H268" s="46" t="s">
        <v>569</v>
      </c>
      <c r="I268" s="46" t="s">
        <v>569</v>
      </c>
      <c r="J268" s="46" t="s">
        <v>569</v>
      </c>
      <c r="K268" s="46" t="s">
        <v>569</v>
      </c>
      <c r="L268" s="46" t="s">
        <v>569</v>
      </c>
      <c r="M268" s="46" t="s">
        <v>569</v>
      </c>
      <c r="N268" s="46"/>
      <c r="O268" s="46"/>
      <c r="P268" s="46"/>
      <c r="Q268" s="46"/>
      <c r="R268" s="46" t="s">
        <v>569</v>
      </c>
      <c r="S268" s="46" t="s">
        <v>569</v>
      </c>
      <c r="T268" s="46" t="s">
        <v>569</v>
      </c>
      <c r="U268" s="46" t="s">
        <v>569</v>
      </c>
      <c r="V268" s="46" t="s">
        <v>569</v>
      </c>
      <c r="W268" s="46" t="s">
        <v>569</v>
      </c>
      <c r="X268" s="46" t="s">
        <v>569</v>
      </c>
      <c r="Y268" s="47" t="s">
        <v>569</v>
      </c>
      <c r="Z268" s="40">
        <v>2045799.49</v>
      </c>
    </row>
    <row r="269" spans="1:26" x14ac:dyDescent="0.25">
      <c r="A269" s="10"/>
      <c r="B269" s="15"/>
      <c r="C269" s="7" t="s">
        <v>724</v>
      </c>
      <c r="D269" s="48" t="s">
        <v>725</v>
      </c>
      <c r="E269" s="49" t="s">
        <v>726</v>
      </c>
      <c r="F269" s="49" t="s">
        <v>726</v>
      </c>
      <c r="G269" s="49" t="s">
        <v>726</v>
      </c>
      <c r="H269" s="49" t="s">
        <v>726</v>
      </c>
      <c r="I269" s="49" t="s">
        <v>726</v>
      </c>
      <c r="J269" s="49" t="s">
        <v>726</v>
      </c>
      <c r="K269" s="49" t="s">
        <v>726</v>
      </c>
      <c r="L269" s="49" t="s">
        <v>726</v>
      </c>
      <c r="M269" s="49" t="s">
        <v>726</v>
      </c>
      <c r="N269" s="49"/>
      <c r="O269" s="49"/>
      <c r="P269" s="49"/>
      <c r="Q269" s="49"/>
      <c r="R269" s="49" t="s">
        <v>726</v>
      </c>
      <c r="S269" s="49" t="s">
        <v>726</v>
      </c>
      <c r="T269" s="49" t="s">
        <v>726</v>
      </c>
      <c r="U269" s="49" t="s">
        <v>726</v>
      </c>
      <c r="V269" s="49" t="s">
        <v>726</v>
      </c>
      <c r="W269" s="49" t="s">
        <v>726</v>
      </c>
      <c r="X269" s="49" t="s">
        <v>726</v>
      </c>
      <c r="Y269" s="50" t="s">
        <v>726</v>
      </c>
      <c r="Z269" s="29">
        <v>3345304.91</v>
      </c>
    </row>
    <row r="270" spans="1:26" x14ac:dyDescent="0.25">
      <c r="A270" s="10" t="s">
        <v>727</v>
      </c>
      <c r="B270" s="6"/>
      <c r="C270" s="9" t="s">
        <v>728</v>
      </c>
      <c r="D270" s="45" t="s">
        <v>729</v>
      </c>
      <c r="E270" s="46" t="s">
        <v>241</v>
      </c>
      <c r="F270" s="46" t="s">
        <v>241</v>
      </c>
      <c r="G270" s="46" t="s">
        <v>241</v>
      </c>
      <c r="H270" s="46" t="s">
        <v>241</v>
      </c>
      <c r="I270" s="46" t="s">
        <v>241</v>
      </c>
      <c r="J270" s="46" t="s">
        <v>241</v>
      </c>
      <c r="K270" s="46" t="s">
        <v>241</v>
      </c>
      <c r="L270" s="46" t="s">
        <v>241</v>
      </c>
      <c r="M270" s="46" t="s">
        <v>241</v>
      </c>
      <c r="N270" s="46"/>
      <c r="O270" s="46"/>
      <c r="P270" s="46"/>
      <c r="Q270" s="46"/>
      <c r="R270" s="46" t="s">
        <v>241</v>
      </c>
      <c r="S270" s="46" t="s">
        <v>241</v>
      </c>
      <c r="T270" s="46" t="s">
        <v>241</v>
      </c>
      <c r="U270" s="46" t="s">
        <v>241</v>
      </c>
      <c r="V270" s="46" t="s">
        <v>241</v>
      </c>
      <c r="W270" s="46" t="s">
        <v>241</v>
      </c>
      <c r="X270" s="46" t="s">
        <v>241</v>
      </c>
      <c r="Y270" s="47" t="s">
        <v>241</v>
      </c>
      <c r="Z270" s="40">
        <v>3345304.91</v>
      </c>
    </row>
    <row r="271" spans="1:26" x14ac:dyDescent="0.25">
      <c r="A271" s="10" t="s">
        <v>727</v>
      </c>
      <c r="B271" s="6"/>
      <c r="C271" s="9" t="s">
        <v>730</v>
      </c>
      <c r="D271" s="45" t="s">
        <v>731</v>
      </c>
      <c r="E271" s="46" t="s">
        <v>244</v>
      </c>
      <c r="F271" s="46" t="s">
        <v>244</v>
      </c>
      <c r="G271" s="46" t="s">
        <v>244</v>
      </c>
      <c r="H271" s="46" t="s">
        <v>244</v>
      </c>
      <c r="I271" s="46" t="s">
        <v>244</v>
      </c>
      <c r="J271" s="46" t="s">
        <v>244</v>
      </c>
      <c r="K271" s="46" t="s">
        <v>244</v>
      </c>
      <c r="L271" s="46" t="s">
        <v>244</v>
      </c>
      <c r="M271" s="46" t="s">
        <v>244</v>
      </c>
      <c r="N271" s="46"/>
      <c r="O271" s="46"/>
      <c r="P271" s="46"/>
      <c r="Q271" s="46"/>
      <c r="R271" s="46" t="s">
        <v>244</v>
      </c>
      <c r="S271" s="46" t="s">
        <v>244</v>
      </c>
      <c r="T271" s="46" t="s">
        <v>244</v>
      </c>
      <c r="U271" s="46" t="s">
        <v>244</v>
      </c>
      <c r="V271" s="46" t="s">
        <v>244</v>
      </c>
      <c r="W271" s="46" t="s">
        <v>244</v>
      </c>
      <c r="X271" s="46" t="s">
        <v>244</v>
      </c>
      <c r="Y271" s="47" t="s">
        <v>244</v>
      </c>
      <c r="Z271" s="40">
        <v>0</v>
      </c>
    </row>
    <row r="272" spans="1:26" x14ac:dyDescent="0.25">
      <c r="A272" s="10" t="s">
        <v>727</v>
      </c>
      <c r="B272" s="6"/>
      <c r="C272" s="9" t="s">
        <v>732</v>
      </c>
      <c r="D272" s="45" t="s">
        <v>733</v>
      </c>
      <c r="E272" s="46" t="s">
        <v>247</v>
      </c>
      <c r="F272" s="46" t="s">
        <v>247</v>
      </c>
      <c r="G272" s="46" t="s">
        <v>247</v>
      </c>
      <c r="H272" s="46" t="s">
        <v>247</v>
      </c>
      <c r="I272" s="46" t="s">
        <v>247</v>
      </c>
      <c r="J272" s="46" t="s">
        <v>247</v>
      </c>
      <c r="K272" s="46" t="s">
        <v>247</v>
      </c>
      <c r="L272" s="46" t="s">
        <v>247</v>
      </c>
      <c r="M272" s="46" t="s">
        <v>247</v>
      </c>
      <c r="N272" s="46"/>
      <c r="O272" s="46"/>
      <c r="P272" s="46"/>
      <c r="Q272" s="46"/>
      <c r="R272" s="46" t="s">
        <v>247</v>
      </c>
      <c r="S272" s="46" t="s">
        <v>247</v>
      </c>
      <c r="T272" s="46" t="s">
        <v>247</v>
      </c>
      <c r="U272" s="46" t="s">
        <v>247</v>
      </c>
      <c r="V272" s="46" t="s">
        <v>247</v>
      </c>
      <c r="W272" s="46" t="s">
        <v>247</v>
      </c>
      <c r="X272" s="46" t="s">
        <v>247</v>
      </c>
      <c r="Y272" s="47" t="s">
        <v>247</v>
      </c>
      <c r="Z272" s="40">
        <v>0</v>
      </c>
    </row>
    <row r="273" spans="1:26" x14ac:dyDescent="0.25">
      <c r="A273" s="10" t="s">
        <v>727</v>
      </c>
      <c r="B273" s="6"/>
      <c r="C273" s="9" t="s">
        <v>734</v>
      </c>
      <c r="D273" s="45" t="s">
        <v>735</v>
      </c>
      <c r="E273" s="46" t="s">
        <v>250</v>
      </c>
      <c r="F273" s="46" t="s">
        <v>250</v>
      </c>
      <c r="G273" s="46" t="s">
        <v>250</v>
      </c>
      <c r="H273" s="46" t="s">
        <v>250</v>
      </c>
      <c r="I273" s="46" t="s">
        <v>250</v>
      </c>
      <c r="J273" s="46" t="s">
        <v>250</v>
      </c>
      <c r="K273" s="46" t="s">
        <v>250</v>
      </c>
      <c r="L273" s="46" t="s">
        <v>250</v>
      </c>
      <c r="M273" s="46" t="s">
        <v>250</v>
      </c>
      <c r="N273" s="46"/>
      <c r="O273" s="46"/>
      <c r="P273" s="46"/>
      <c r="Q273" s="46"/>
      <c r="R273" s="46" t="s">
        <v>250</v>
      </c>
      <c r="S273" s="46" t="s">
        <v>250</v>
      </c>
      <c r="T273" s="46" t="s">
        <v>250</v>
      </c>
      <c r="U273" s="46" t="s">
        <v>250</v>
      </c>
      <c r="V273" s="46" t="s">
        <v>250</v>
      </c>
      <c r="W273" s="46" t="s">
        <v>250</v>
      </c>
      <c r="X273" s="46" t="s">
        <v>250</v>
      </c>
      <c r="Y273" s="47" t="s">
        <v>250</v>
      </c>
      <c r="Z273" s="40">
        <v>0</v>
      </c>
    </row>
    <row r="274" spans="1:26" x14ac:dyDescent="0.25">
      <c r="A274" s="10" t="s">
        <v>390</v>
      </c>
      <c r="B274" s="6" t="s">
        <v>49</v>
      </c>
      <c r="C274" s="9" t="s">
        <v>736</v>
      </c>
      <c r="D274" s="45" t="s">
        <v>737</v>
      </c>
      <c r="E274" s="46" t="s">
        <v>253</v>
      </c>
      <c r="F274" s="46" t="s">
        <v>253</v>
      </c>
      <c r="G274" s="46" t="s">
        <v>253</v>
      </c>
      <c r="H274" s="46" t="s">
        <v>253</v>
      </c>
      <c r="I274" s="46" t="s">
        <v>253</v>
      </c>
      <c r="J274" s="46" t="s">
        <v>253</v>
      </c>
      <c r="K274" s="46" t="s">
        <v>253</v>
      </c>
      <c r="L274" s="46" t="s">
        <v>253</v>
      </c>
      <c r="M274" s="46" t="s">
        <v>253</v>
      </c>
      <c r="N274" s="46"/>
      <c r="O274" s="46"/>
      <c r="P274" s="46"/>
      <c r="Q274" s="46"/>
      <c r="R274" s="46" t="s">
        <v>253</v>
      </c>
      <c r="S274" s="46" t="s">
        <v>253</v>
      </c>
      <c r="T274" s="46" t="s">
        <v>253</v>
      </c>
      <c r="U274" s="46" t="s">
        <v>253</v>
      </c>
      <c r="V274" s="46" t="s">
        <v>253</v>
      </c>
      <c r="W274" s="46" t="s">
        <v>253</v>
      </c>
      <c r="X274" s="46" t="s">
        <v>253</v>
      </c>
      <c r="Y274" s="47" t="s">
        <v>253</v>
      </c>
      <c r="Z274" s="40">
        <v>0</v>
      </c>
    </row>
    <row r="275" spans="1:26" x14ac:dyDescent="0.25">
      <c r="A275" s="10" t="s">
        <v>727</v>
      </c>
      <c r="B275" s="6"/>
      <c r="C275" s="9" t="s">
        <v>738</v>
      </c>
      <c r="D275" s="45" t="s">
        <v>739</v>
      </c>
      <c r="E275" s="46" t="s">
        <v>256</v>
      </c>
      <c r="F275" s="46" t="s">
        <v>256</v>
      </c>
      <c r="G275" s="46" t="s">
        <v>256</v>
      </c>
      <c r="H275" s="46" t="s">
        <v>256</v>
      </c>
      <c r="I275" s="46" t="s">
        <v>256</v>
      </c>
      <c r="J275" s="46" t="s">
        <v>256</v>
      </c>
      <c r="K275" s="46" t="s">
        <v>256</v>
      </c>
      <c r="L275" s="46" t="s">
        <v>256</v>
      </c>
      <c r="M275" s="46" t="s">
        <v>256</v>
      </c>
      <c r="N275" s="46"/>
      <c r="O275" s="46"/>
      <c r="P275" s="46"/>
      <c r="Q275" s="46"/>
      <c r="R275" s="46" t="s">
        <v>256</v>
      </c>
      <c r="S275" s="46" t="s">
        <v>256</v>
      </c>
      <c r="T275" s="46" t="s">
        <v>256</v>
      </c>
      <c r="U275" s="46" t="s">
        <v>256</v>
      </c>
      <c r="V275" s="46" t="s">
        <v>256</v>
      </c>
      <c r="W275" s="46" t="s">
        <v>256</v>
      </c>
      <c r="X275" s="46" t="s">
        <v>256</v>
      </c>
      <c r="Y275" s="47" t="s">
        <v>256</v>
      </c>
      <c r="Z275" s="40">
        <v>0</v>
      </c>
    </row>
    <row r="276" spans="1:26" x14ac:dyDescent="0.25">
      <c r="A276" s="10" t="s">
        <v>390</v>
      </c>
      <c r="B276" s="6" t="s">
        <v>49</v>
      </c>
      <c r="C276" s="9" t="s">
        <v>740</v>
      </c>
      <c r="D276" s="45" t="s">
        <v>741</v>
      </c>
      <c r="E276" s="46" t="s">
        <v>259</v>
      </c>
      <c r="F276" s="46" t="s">
        <v>259</v>
      </c>
      <c r="G276" s="46" t="s">
        <v>259</v>
      </c>
      <c r="H276" s="46" t="s">
        <v>259</v>
      </c>
      <c r="I276" s="46" t="s">
        <v>259</v>
      </c>
      <c r="J276" s="46" t="s">
        <v>259</v>
      </c>
      <c r="K276" s="46" t="s">
        <v>259</v>
      </c>
      <c r="L276" s="46" t="s">
        <v>259</v>
      </c>
      <c r="M276" s="46" t="s">
        <v>259</v>
      </c>
      <c r="N276" s="46"/>
      <c r="O276" s="46"/>
      <c r="P276" s="46"/>
      <c r="Q276" s="46"/>
      <c r="R276" s="46" t="s">
        <v>259</v>
      </c>
      <c r="S276" s="46" t="s">
        <v>259</v>
      </c>
      <c r="T276" s="46" t="s">
        <v>259</v>
      </c>
      <c r="U276" s="46" t="s">
        <v>259</v>
      </c>
      <c r="V276" s="46" t="s">
        <v>259</v>
      </c>
      <c r="W276" s="46" t="s">
        <v>259</v>
      </c>
      <c r="X276" s="46" t="s">
        <v>259</v>
      </c>
      <c r="Y276" s="47" t="s">
        <v>259</v>
      </c>
      <c r="Z276" s="40">
        <v>0</v>
      </c>
    </row>
    <row r="277" spans="1:26" x14ac:dyDescent="0.25">
      <c r="A277" s="10"/>
      <c r="B277" s="6"/>
      <c r="C277" s="7" t="s">
        <v>742</v>
      </c>
      <c r="D277" s="48" t="s">
        <v>743</v>
      </c>
      <c r="E277" s="49" t="s">
        <v>744</v>
      </c>
      <c r="F277" s="49" t="s">
        <v>744</v>
      </c>
      <c r="G277" s="49" t="s">
        <v>744</v>
      </c>
      <c r="H277" s="49" t="s">
        <v>744</v>
      </c>
      <c r="I277" s="49" t="s">
        <v>744</v>
      </c>
      <c r="J277" s="49" t="s">
        <v>744</v>
      </c>
      <c r="K277" s="49" t="s">
        <v>744</v>
      </c>
      <c r="L277" s="49" t="s">
        <v>744</v>
      </c>
      <c r="M277" s="49" t="s">
        <v>744</v>
      </c>
      <c r="N277" s="49"/>
      <c r="O277" s="49"/>
      <c r="P277" s="49"/>
      <c r="Q277" s="49"/>
      <c r="R277" s="49" t="s">
        <v>744</v>
      </c>
      <c r="S277" s="49" t="s">
        <v>744</v>
      </c>
      <c r="T277" s="49" t="s">
        <v>744</v>
      </c>
      <c r="U277" s="49" t="s">
        <v>744</v>
      </c>
      <c r="V277" s="49" t="s">
        <v>744</v>
      </c>
      <c r="W277" s="49" t="s">
        <v>744</v>
      </c>
      <c r="X277" s="49" t="s">
        <v>744</v>
      </c>
      <c r="Y277" s="50" t="s">
        <v>744</v>
      </c>
      <c r="Z277" s="29">
        <v>835561.62</v>
      </c>
    </row>
    <row r="278" spans="1:26" x14ac:dyDescent="0.25">
      <c r="A278" s="10" t="s">
        <v>745</v>
      </c>
      <c r="B278" s="15"/>
      <c r="C278" s="9" t="s">
        <v>746</v>
      </c>
      <c r="D278" s="45" t="s">
        <v>747</v>
      </c>
      <c r="E278" s="46" t="s">
        <v>748</v>
      </c>
      <c r="F278" s="46" t="s">
        <v>748</v>
      </c>
      <c r="G278" s="46" t="s">
        <v>748</v>
      </c>
      <c r="H278" s="46" t="s">
        <v>748</v>
      </c>
      <c r="I278" s="46" t="s">
        <v>748</v>
      </c>
      <c r="J278" s="46" t="s">
        <v>748</v>
      </c>
      <c r="K278" s="46" t="s">
        <v>748</v>
      </c>
      <c r="L278" s="46" t="s">
        <v>748</v>
      </c>
      <c r="M278" s="46" t="s">
        <v>748</v>
      </c>
      <c r="N278" s="46"/>
      <c r="O278" s="46"/>
      <c r="P278" s="46"/>
      <c r="Q278" s="46"/>
      <c r="R278" s="46" t="s">
        <v>748</v>
      </c>
      <c r="S278" s="46" t="s">
        <v>748</v>
      </c>
      <c r="T278" s="46" t="s">
        <v>748</v>
      </c>
      <c r="U278" s="46" t="s">
        <v>748</v>
      </c>
      <c r="V278" s="46" t="s">
        <v>748</v>
      </c>
      <c r="W278" s="46" t="s">
        <v>748</v>
      </c>
      <c r="X278" s="46" t="s">
        <v>748</v>
      </c>
      <c r="Y278" s="47" t="s">
        <v>748</v>
      </c>
      <c r="Z278" s="40">
        <v>30250</v>
      </c>
    </row>
    <row r="279" spans="1:26" x14ac:dyDescent="0.25">
      <c r="A279" s="10" t="s">
        <v>745</v>
      </c>
      <c r="B279" s="15"/>
      <c r="C279" s="9" t="s">
        <v>749</v>
      </c>
      <c r="D279" s="45" t="s">
        <v>750</v>
      </c>
      <c r="E279" s="46" t="s">
        <v>751</v>
      </c>
      <c r="F279" s="46" t="s">
        <v>751</v>
      </c>
      <c r="G279" s="46" t="s">
        <v>751</v>
      </c>
      <c r="H279" s="46" t="s">
        <v>751</v>
      </c>
      <c r="I279" s="46" t="s">
        <v>751</v>
      </c>
      <c r="J279" s="46" t="s">
        <v>751</v>
      </c>
      <c r="K279" s="46" t="s">
        <v>751</v>
      </c>
      <c r="L279" s="46" t="s">
        <v>751</v>
      </c>
      <c r="M279" s="46" t="s">
        <v>751</v>
      </c>
      <c r="N279" s="46"/>
      <c r="O279" s="46"/>
      <c r="P279" s="46"/>
      <c r="Q279" s="46"/>
      <c r="R279" s="46" t="s">
        <v>751</v>
      </c>
      <c r="S279" s="46" t="s">
        <v>751</v>
      </c>
      <c r="T279" s="46" t="s">
        <v>751</v>
      </c>
      <c r="U279" s="46" t="s">
        <v>751</v>
      </c>
      <c r="V279" s="46" t="s">
        <v>751</v>
      </c>
      <c r="W279" s="46" t="s">
        <v>751</v>
      </c>
      <c r="X279" s="46" t="s">
        <v>751</v>
      </c>
      <c r="Y279" s="47" t="s">
        <v>751</v>
      </c>
      <c r="Z279" s="40">
        <v>0</v>
      </c>
    </row>
    <row r="280" spans="1:26" x14ac:dyDescent="0.25">
      <c r="A280" s="10" t="s">
        <v>745</v>
      </c>
      <c r="B280" s="6"/>
      <c r="C280" s="9" t="s">
        <v>752</v>
      </c>
      <c r="D280" s="45" t="s">
        <v>753</v>
      </c>
      <c r="E280" s="46" t="s">
        <v>754</v>
      </c>
      <c r="F280" s="46" t="s">
        <v>754</v>
      </c>
      <c r="G280" s="46" t="s">
        <v>754</v>
      </c>
      <c r="H280" s="46" t="s">
        <v>754</v>
      </c>
      <c r="I280" s="46" t="s">
        <v>754</v>
      </c>
      <c r="J280" s="46" t="s">
        <v>754</v>
      </c>
      <c r="K280" s="46" t="s">
        <v>754</v>
      </c>
      <c r="L280" s="46" t="s">
        <v>754</v>
      </c>
      <c r="M280" s="46" t="s">
        <v>754</v>
      </c>
      <c r="N280" s="46"/>
      <c r="O280" s="46"/>
      <c r="P280" s="46"/>
      <c r="Q280" s="46"/>
      <c r="R280" s="46" t="s">
        <v>754</v>
      </c>
      <c r="S280" s="46" t="s">
        <v>754</v>
      </c>
      <c r="T280" s="46" t="s">
        <v>754</v>
      </c>
      <c r="U280" s="46" t="s">
        <v>754</v>
      </c>
      <c r="V280" s="46" t="s">
        <v>754</v>
      </c>
      <c r="W280" s="46" t="s">
        <v>754</v>
      </c>
      <c r="X280" s="46" t="s">
        <v>754</v>
      </c>
      <c r="Y280" s="47" t="s">
        <v>754</v>
      </c>
      <c r="Z280" s="40">
        <v>4500</v>
      </c>
    </row>
    <row r="281" spans="1:26" x14ac:dyDescent="0.25">
      <c r="A281" s="10" t="s">
        <v>745</v>
      </c>
      <c r="B281" s="15"/>
      <c r="C281" s="9" t="s">
        <v>755</v>
      </c>
      <c r="D281" s="45" t="s">
        <v>756</v>
      </c>
      <c r="E281" s="46" t="s">
        <v>757</v>
      </c>
      <c r="F281" s="46" t="s">
        <v>757</v>
      </c>
      <c r="G281" s="46" t="s">
        <v>757</v>
      </c>
      <c r="H281" s="46" t="s">
        <v>757</v>
      </c>
      <c r="I281" s="46" t="s">
        <v>757</v>
      </c>
      <c r="J281" s="46" t="s">
        <v>757</v>
      </c>
      <c r="K281" s="46" t="s">
        <v>757</v>
      </c>
      <c r="L281" s="46" t="s">
        <v>757</v>
      </c>
      <c r="M281" s="46" t="s">
        <v>757</v>
      </c>
      <c r="N281" s="46"/>
      <c r="O281" s="46"/>
      <c r="P281" s="46"/>
      <c r="Q281" s="46"/>
      <c r="R281" s="46" t="s">
        <v>757</v>
      </c>
      <c r="S281" s="46" t="s">
        <v>757</v>
      </c>
      <c r="T281" s="46" t="s">
        <v>757</v>
      </c>
      <c r="U281" s="46" t="s">
        <v>757</v>
      </c>
      <c r="V281" s="46" t="s">
        <v>757</v>
      </c>
      <c r="W281" s="46" t="s">
        <v>757</v>
      </c>
      <c r="X281" s="46" t="s">
        <v>757</v>
      </c>
      <c r="Y281" s="47" t="s">
        <v>757</v>
      </c>
      <c r="Z281" s="40">
        <v>0</v>
      </c>
    </row>
    <row r="282" spans="1:26" x14ac:dyDescent="0.25">
      <c r="A282" s="10" t="s">
        <v>745</v>
      </c>
      <c r="B282" s="15"/>
      <c r="C282" s="9" t="s">
        <v>758</v>
      </c>
      <c r="D282" s="45" t="s">
        <v>759</v>
      </c>
      <c r="E282" s="46" t="s">
        <v>760</v>
      </c>
      <c r="F282" s="46" t="s">
        <v>760</v>
      </c>
      <c r="G282" s="46" t="s">
        <v>760</v>
      </c>
      <c r="H282" s="46" t="s">
        <v>760</v>
      </c>
      <c r="I282" s="46" t="s">
        <v>760</v>
      </c>
      <c r="J282" s="46" t="s">
        <v>760</v>
      </c>
      <c r="K282" s="46" t="s">
        <v>760</v>
      </c>
      <c r="L282" s="46" t="s">
        <v>760</v>
      </c>
      <c r="M282" s="46" t="s">
        <v>760</v>
      </c>
      <c r="N282" s="46"/>
      <c r="O282" s="46"/>
      <c r="P282" s="46"/>
      <c r="Q282" s="46"/>
      <c r="R282" s="46" t="s">
        <v>760</v>
      </c>
      <c r="S282" s="46" t="s">
        <v>760</v>
      </c>
      <c r="T282" s="46" t="s">
        <v>760</v>
      </c>
      <c r="U282" s="46" t="s">
        <v>760</v>
      </c>
      <c r="V282" s="46" t="s">
        <v>760</v>
      </c>
      <c r="W282" s="46" t="s">
        <v>760</v>
      </c>
      <c r="X282" s="46" t="s">
        <v>760</v>
      </c>
      <c r="Y282" s="47" t="s">
        <v>760</v>
      </c>
      <c r="Z282" s="40">
        <v>800811.62</v>
      </c>
    </row>
    <row r="283" spans="1:26" x14ac:dyDescent="0.25">
      <c r="A283" s="10" t="s">
        <v>390</v>
      </c>
      <c r="B283" s="15" t="s">
        <v>49</v>
      </c>
      <c r="C283" s="9" t="s">
        <v>761</v>
      </c>
      <c r="D283" s="45" t="s">
        <v>762</v>
      </c>
      <c r="E283" s="46" t="s">
        <v>763</v>
      </c>
      <c r="F283" s="46" t="s">
        <v>763</v>
      </c>
      <c r="G283" s="46" t="s">
        <v>763</v>
      </c>
      <c r="H283" s="46" t="s">
        <v>763</v>
      </c>
      <c r="I283" s="46" t="s">
        <v>763</v>
      </c>
      <c r="J283" s="46" t="s">
        <v>763</v>
      </c>
      <c r="K283" s="46" t="s">
        <v>763</v>
      </c>
      <c r="L283" s="46" t="s">
        <v>763</v>
      </c>
      <c r="M283" s="46" t="s">
        <v>763</v>
      </c>
      <c r="N283" s="46"/>
      <c r="O283" s="46"/>
      <c r="P283" s="46"/>
      <c r="Q283" s="46"/>
      <c r="R283" s="46" t="s">
        <v>763</v>
      </c>
      <c r="S283" s="46" t="s">
        <v>763</v>
      </c>
      <c r="T283" s="46" t="s">
        <v>763</v>
      </c>
      <c r="U283" s="46" t="s">
        <v>763</v>
      </c>
      <c r="V283" s="46" t="s">
        <v>763</v>
      </c>
      <c r="W283" s="46" t="s">
        <v>763</v>
      </c>
      <c r="X283" s="46" t="s">
        <v>763</v>
      </c>
      <c r="Y283" s="47" t="s">
        <v>763</v>
      </c>
      <c r="Z283" s="40">
        <v>0</v>
      </c>
    </row>
    <row r="284" spans="1:26" x14ac:dyDescent="0.25">
      <c r="A284" s="10" t="s">
        <v>390</v>
      </c>
      <c r="B284" s="15"/>
      <c r="C284" s="9" t="s">
        <v>764</v>
      </c>
      <c r="D284" s="45" t="s">
        <v>765</v>
      </c>
      <c r="E284" s="46" t="s">
        <v>763</v>
      </c>
      <c r="F284" s="46" t="s">
        <v>763</v>
      </c>
      <c r="G284" s="46" t="s">
        <v>763</v>
      </c>
      <c r="H284" s="46" t="s">
        <v>763</v>
      </c>
      <c r="I284" s="46" t="s">
        <v>763</v>
      </c>
      <c r="J284" s="46" t="s">
        <v>763</v>
      </c>
      <c r="K284" s="46" t="s">
        <v>763</v>
      </c>
      <c r="L284" s="46" t="s">
        <v>763</v>
      </c>
      <c r="M284" s="46" t="s">
        <v>763</v>
      </c>
      <c r="N284" s="46"/>
      <c r="O284" s="46"/>
      <c r="P284" s="46"/>
      <c r="Q284" s="46"/>
      <c r="R284" s="46" t="s">
        <v>763</v>
      </c>
      <c r="S284" s="46" t="s">
        <v>763</v>
      </c>
      <c r="T284" s="46" t="s">
        <v>763</v>
      </c>
      <c r="U284" s="46" t="s">
        <v>763</v>
      </c>
      <c r="V284" s="46" t="s">
        <v>763</v>
      </c>
      <c r="W284" s="46" t="s">
        <v>763</v>
      </c>
      <c r="X284" s="46" t="s">
        <v>763</v>
      </c>
      <c r="Y284" s="47" t="s">
        <v>763</v>
      </c>
      <c r="Z284" s="40">
        <v>0</v>
      </c>
    </row>
    <row r="285" spans="1:26" x14ac:dyDescent="0.25">
      <c r="A285" s="10"/>
      <c r="B285" s="6"/>
      <c r="C285" s="7" t="s">
        <v>766</v>
      </c>
      <c r="D285" s="48" t="s">
        <v>767</v>
      </c>
      <c r="E285" s="49" t="s">
        <v>768</v>
      </c>
      <c r="F285" s="49" t="s">
        <v>768</v>
      </c>
      <c r="G285" s="49" t="s">
        <v>768</v>
      </c>
      <c r="H285" s="49" t="s">
        <v>768</v>
      </c>
      <c r="I285" s="49" t="s">
        <v>768</v>
      </c>
      <c r="J285" s="49" t="s">
        <v>768</v>
      </c>
      <c r="K285" s="49" t="s">
        <v>768</v>
      </c>
      <c r="L285" s="49" t="s">
        <v>768</v>
      </c>
      <c r="M285" s="49" t="s">
        <v>768</v>
      </c>
      <c r="N285" s="49"/>
      <c r="O285" s="49"/>
      <c r="P285" s="49"/>
      <c r="Q285" s="49"/>
      <c r="R285" s="49" t="s">
        <v>768</v>
      </c>
      <c r="S285" s="49" t="s">
        <v>768</v>
      </c>
      <c r="T285" s="49" t="s">
        <v>768</v>
      </c>
      <c r="U285" s="49" t="s">
        <v>768</v>
      </c>
      <c r="V285" s="49" t="s">
        <v>768</v>
      </c>
      <c r="W285" s="49" t="s">
        <v>768</v>
      </c>
      <c r="X285" s="49" t="s">
        <v>768</v>
      </c>
      <c r="Y285" s="50" t="s">
        <v>768</v>
      </c>
      <c r="Z285" s="29">
        <v>9242720.6600000001</v>
      </c>
    </row>
    <row r="286" spans="1:26" x14ac:dyDescent="0.25">
      <c r="A286" s="10" t="s">
        <v>390</v>
      </c>
      <c r="B286" s="6" t="s">
        <v>49</v>
      </c>
      <c r="C286" s="9" t="s">
        <v>769</v>
      </c>
      <c r="D286" s="45" t="s">
        <v>770</v>
      </c>
      <c r="E286" s="46" t="s">
        <v>771</v>
      </c>
      <c r="F286" s="46" t="s">
        <v>771</v>
      </c>
      <c r="G286" s="46" t="s">
        <v>771</v>
      </c>
      <c r="H286" s="46" t="s">
        <v>771</v>
      </c>
      <c r="I286" s="46" t="s">
        <v>771</v>
      </c>
      <c r="J286" s="46" t="s">
        <v>771</v>
      </c>
      <c r="K286" s="46" t="s">
        <v>771</v>
      </c>
      <c r="L286" s="46" t="s">
        <v>771</v>
      </c>
      <c r="M286" s="46" t="s">
        <v>771</v>
      </c>
      <c r="N286" s="46"/>
      <c r="O286" s="46"/>
      <c r="P286" s="46"/>
      <c r="Q286" s="46"/>
      <c r="R286" s="46" t="s">
        <v>771</v>
      </c>
      <c r="S286" s="46" t="s">
        <v>771</v>
      </c>
      <c r="T286" s="46" t="s">
        <v>771</v>
      </c>
      <c r="U286" s="46" t="s">
        <v>771</v>
      </c>
      <c r="V286" s="46" t="s">
        <v>771</v>
      </c>
      <c r="W286" s="46" t="s">
        <v>771</v>
      </c>
      <c r="X286" s="46" t="s">
        <v>771</v>
      </c>
      <c r="Y286" s="47" t="s">
        <v>771</v>
      </c>
      <c r="Z286" s="40">
        <v>57433.4</v>
      </c>
    </row>
    <row r="287" spans="1:26" ht="25.5" x14ac:dyDescent="0.25">
      <c r="A287" s="10" t="s">
        <v>772</v>
      </c>
      <c r="B287" s="6"/>
      <c r="C287" s="9" t="s">
        <v>773</v>
      </c>
      <c r="D287" s="45" t="s">
        <v>774</v>
      </c>
      <c r="E287" s="46" t="s">
        <v>775</v>
      </c>
      <c r="F287" s="46" t="s">
        <v>775</v>
      </c>
      <c r="G287" s="46" t="s">
        <v>775</v>
      </c>
      <c r="H287" s="46" t="s">
        <v>775</v>
      </c>
      <c r="I287" s="46" t="s">
        <v>775</v>
      </c>
      <c r="J287" s="46" t="s">
        <v>775</v>
      </c>
      <c r="K287" s="46" t="s">
        <v>775</v>
      </c>
      <c r="L287" s="46" t="s">
        <v>775</v>
      </c>
      <c r="M287" s="46" t="s">
        <v>775</v>
      </c>
      <c r="N287" s="46"/>
      <c r="O287" s="46"/>
      <c r="P287" s="46"/>
      <c r="Q287" s="46"/>
      <c r="R287" s="46" t="s">
        <v>775</v>
      </c>
      <c r="S287" s="46" t="s">
        <v>775</v>
      </c>
      <c r="T287" s="46" t="s">
        <v>775</v>
      </c>
      <c r="U287" s="46" t="s">
        <v>775</v>
      </c>
      <c r="V287" s="46" t="s">
        <v>775</v>
      </c>
      <c r="W287" s="46" t="s">
        <v>775</v>
      </c>
      <c r="X287" s="46" t="s">
        <v>775</v>
      </c>
      <c r="Y287" s="47" t="s">
        <v>775</v>
      </c>
      <c r="Z287" s="40">
        <v>714955.7</v>
      </c>
    </row>
    <row r="288" spans="1:26" x14ac:dyDescent="0.25">
      <c r="A288" s="10"/>
      <c r="B288" s="6"/>
      <c r="C288" s="9" t="s">
        <v>776</v>
      </c>
      <c r="D288" s="45" t="s">
        <v>777</v>
      </c>
      <c r="E288" s="46" t="s">
        <v>778</v>
      </c>
      <c r="F288" s="46" t="s">
        <v>778</v>
      </c>
      <c r="G288" s="46" t="s">
        <v>778</v>
      </c>
      <c r="H288" s="46" t="s">
        <v>778</v>
      </c>
      <c r="I288" s="46" t="s">
        <v>778</v>
      </c>
      <c r="J288" s="46" t="s">
        <v>778</v>
      </c>
      <c r="K288" s="46" t="s">
        <v>778</v>
      </c>
      <c r="L288" s="46" t="s">
        <v>778</v>
      </c>
      <c r="M288" s="46" t="s">
        <v>778</v>
      </c>
      <c r="N288" s="46"/>
      <c r="O288" s="46"/>
      <c r="P288" s="46"/>
      <c r="Q288" s="46"/>
      <c r="R288" s="46" t="s">
        <v>778</v>
      </c>
      <c r="S288" s="46" t="s">
        <v>778</v>
      </c>
      <c r="T288" s="46" t="s">
        <v>778</v>
      </c>
      <c r="U288" s="46" t="s">
        <v>778</v>
      </c>
      <c r="V288" s="46" t="s">
        <v>778</v>
      </c>
      <c r="W288" s="46" t="s">
        <v>778</v>
      </c>
      <c r="X288" s="46" t="s">
        <v>778</v>
      </c>
      <c r="Y288" s="47" t="s">
        <v>778</v>
      </c>
      <c r="Z288" s="33">
        <v>8470331.5600000005</v>
      </c>
    </row>
    <row r="289" spans="1:26" ht="25.5" x14ac:dyDescent="0.25">
      <c r="A289" s="10" t="s">
        <v>772</v>
      </c>
      <c r="B289" s="6"/>
      <c r="C289" s="10" t="s">
        <v>779</v>
      </c>
      <c r="D289" s="54" t="s">
        <v>780</v>
      </c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6"/>
      <c r="Z289" s="40">
        <v>253403</v>
      </c>
    </row>
    <row r="290" spans="1:26" ht="25.5" x14ac:dyDescent="0.25">
      <c r="A290" s="10" t="s">
        <v>772</v>
      </c>
      <c r="B290" s="6"/>
      <c r="C290" s="10" t="s">
        <v>781</v>
      </c>
      <c r="D290" s="54" t="s">
        <v>782</v>
      </c>
      <c r="E290" s="55" t="s">
        <v>783</v>
      </c>
      <c r="F290" s="55" t="s">
        <v>783</v>
      </c>
      <c r="G290" s="55" t="s">
        <v>783</v>
      </c>
      <c r="H290" s="55" t="s">
        <v>783</v>
      </c>
      <c r="I290" s="55" t="s">
        <v>783</v>
      </c>
      <c r="J290" s="55" t="s">
        <v>783</v>
      </c>
      <c r="K290" s="55" t="s">
        <v>783</v>
      </c>
      <c r="L290" s="55" t="s">
        <v>783</v>
      </c>
      <c r="M290" s="55" t="s">
        <v>783</v>
      </c>
      <c r="N290" s="55"/>
      <c r="O290" s="55"/>
      <c r="P290" s="55"/>
      <c r="Q290" s="55"/>
      <c r="R290" s="55" t="s">
        <v>783</v>
      </c>
      <c r="S290" s="55" t="s">
        <v>783</v>
      </c>
      <c r="T290" s="55" t="s">
        <v>783</v>
      </c>
      <c r="U290" s="55" t="s">
        <v>783</v>
      </c>
      <c r="V290" s="55" t="s">
        <v>783</v>
      </c>
      <c r="W290" s="55" t="s">
        <v>783</v>
      </c>
      <c r="X290" s="55" t="s">
        <v>783</v>
      </c>
      <c r="Y290" s="56" t="s">
        <v>783</v>
      </c>
      <c r="Z290" s="40">
        <v>23653.51</v>
      </c>
    </row>
    <row r="291" spans="1:26" x14ac:dyDescent="0.25">
      <c r="A291" s="10" t="s">
        <v>784</v>
      </c>
      <c r="B291" s="6"/>
      <c r="C291" s="10" t="s">
        <v>785</v>
      </c>
      <c r="D291" s="54" t="s">
        <v>786</v>
      </c>
      <c r="E291" s="55" t="s">
        <v>787</v>
      </c>
      <c r="F291" s="55" t="s">
        <v>787</v>
      </c>
      <c r="G291" s="55" t="s">
        <v>787</v>
      </c>
      <c r="H291" s="55" t="s">
        <v>787</v>
      </c>
      <c r="I291" s="55" t="s">
        <v>787</v>
      </c>
      <c r="J291" s="55" t="s">
        <v>787</v>
      </c>
      <c r="K291" s="55" t="s">
        <v>787</v>
      </c>
      <c r="L291" s="55" t="s">
        <v>787</v>
      </c>
      <c r="M291" s="55" t="s">
        <v>787</v>
      </c>
      <c r="N291" s="55"/>
      <c r="O291" s="55"/>
      <c r="P291" s="55"/>
      <c r="Q291" s="55"/>
      <c r="R291" s="55" t="s">
        <v>787</v>
      </c>
      <c r="S291" s="55" t="s">
        <v>787</v>
      </c>
      <c r="T291" s="55" t="s">
        <v>787</v>
      </c>
      <c r="U291" s="55" t="s">
        <v>787</v>
      </c>
      <c r="V291" s="55" t="s">
        <v>787</v>
      </c>
      <c r="W291" s="55" t="s">
        <v>787</v>
      </c>
      <c r="X291" s="55" t="s">
        <v>787</v>
      </c>
      <c r="Y291" s="56" t="s">
        <v>787</v>
      </c>
      <c r="Z291" s="40">
        <v>0</v>
      </c>
    </row>
    <row r="292" spans="1:26" x14ac:dyDescent="0.25">
      <c r="A292" s="10" t="s">
        <v>784</v>
      </c>
      <c r="B292" s="6"/>
      <c r="C292" s="10" t="s">
        <v>788</v>
      </c>
      <c r="D292" s="54" t="s">
        <v>789</v>
      </c>
      <c r="E292" s="55" t="s">
        <v>790</v>
      </c>
      <c r="F292" s="55" t="s">
        <v>790</v>
      </c>
      <c r="G292" s="55" t="s">
        <v>790</v>
      </c>
      <c r="H292" s="55" t="s">
        <v>790</v>
      </c>
      <c r="I292" s="55" t="s">
        <v>790</v>
      </c>
      <c r="J292" s="55" t="s">
        <v>790</v>
      </c>
      <c r="K292" s="55" t="s">
        <v>790</v>
      </c>
      <c r="L292" s="55" t="s">
        <v>790</v>
      </c>
      <c r="M292" s="55" t="s">
        <v>790</v>
      </c>
      <c r="N292" s="55"/>
      <c r="O292" s="55"/>
      <c r="P292" s="55"/>
      <c r="Q292" s="55"/>
      <c r="R292" s="55" t="s">
        <v>790</v>
      </c>
      <c r="S292" s="55" t="s">
        <v>790</v>
      </c>
      <c r="T292" s="55" t="s">
        <v>790</v>
      </c>
      <c r="U292" s="55" t="s">
        <v>790</v>
      </c>
      <c r="V292" s="55" t="s">
        <v>790</v>
      </c>
      <c r="W292" s="55" t="s">
        <v>790</v>
      </c>
      <c r="X292" s="55" t="s">
        <v>790</v>
      </c>
      <c r="Y292" s="56" t="s">
        <v>790</v>
      </c>
      <c r="Z292" s="40">
        <v>2369770.48</v>
      </c>
    </row>
    <row r="293" spans="1:26" x14ac:dyDescent="0.25">
      <c r="A293" s="10" t="s">
        <v>784</v>
      </c>
      <c r="B293" s="6"/>
      <c r="C293" s="10" t="s">
        <v>791</v>
      </c>
      <c r="D293" s="54" t="s">
        <v>792</v>
      </c>
      <c r="E293" s="55" t="s">
        <v>793</v>
      </c>
      <c r="F293" s="55" t="s">
        <v>793</v>
      </c>
      <c r="G293" s="55" t="s">
        <v>793</v>
      </c>
      <c r="H293" s="55" t="s">
        <v>793</v>
      </c>
      <c r="I293" s="55" t="s">
        <v>793</v>
      </c>
      <c r="J293" s="55" t="s">
        <v>793</v>
      </c>
      <c r="K293" s="55" t="s">
        <v>793</v>
      </c>
      <c r="L293" s="55" t="s">
        <v>793</v>
      </c>
      <c r="M293" s="55" t="s">
        <v>793</v>
      </c>
      <c r="N293" s="55"/>
      <c r="O293" s="55"/>
      <c r="P293" s="55"/>
      <c r="Q293" s="55"/>
      <c r="R293" s="55" t="s">
        <v>793</v>
      </c>
      <c r="S293" s="55" t="s">
        <v>793</v>
      </c>
      <c r="T293" s="55" t="s">
        <v>793</v>
      </c>
      <c r="U293" s="55" t="s">
        <v>793</v>
      </c>
      <c r="V293" s="55" t="s">
        <v>793</v>
      </c>
      <c r="W293" s="55" t="s">
        <v>793</v>
      </c>
      <c r="X293" s="55" t="s">
        <v>793</v>
      </c>
      <c r="Y293" s="56" t="s">
        <v>793</v>
      </c>
      <c r="Z293" s="40">
        <v>3724178.96</v>
      </c>
    </row>
    <row r="294" spans="1:26" ht="25.5" x14ac:dyDescent="0.25">
      <c r="A294" s="10" t="s">
        <v>772</v>
      </c>
      <c r="B294" s="6"/>
      <c r="C294" s="10" t="s">
        <v>794</v>
      </c>
      <c r="D294" s="54" t="s">
        <v>795</v>
      </c>
      <c r="E294" s="55" t="s">
        <v>796</v>
      </c>
      <c r="F294" s="55" t="s">
        <v>796</v>
      </c>
      <c r="G294" s="55" t="s">
        <v>796</v>
      </c>
      <c r="H294" s="55" t="s">
        <v>796</v>
      </c>
      <c r="I294" s="55" t="s">
        <v>796</v>
      </c>
      <c r="J294" s="55" t="s">
        <v>796</v>
      </c>
      <c r="K294" s="55" t="s">
        <v>796</v>
      </c>
      <c r="L294" s="55" t="s">
        <v>796</v>
      </c>
      <c r="M294" s="55" t="s">
        <v>796</v>
      </c>
      <c r="N294" s="55"/>
      <c r="O294" s="55"/>
      <c r="P294" s="55"/>
      <c r="Q294" s="55"/>
      <c r="R294" s="55" t="s">
        <v>796</v>
      </c>
      <c r="S294" s="55" t="s">
        <v>796</v>
      </c>
      <c r="T294" s="55" t="s">
        <v>796</v>
      </c>
      <c r="U294" s="55" t="s">
        <v>796</v>
      </c>
      <c r="V294" s="55" t="s">
        <v>796</v>
      </c>
      <c r="W294" s="55" t="s">
        <v>796</v>
      </c>
      <c r="X294" s="55" t="s">
        <v>796</v>
      </c>
      <c r="Y294" s="56" t="s">
        <v>796</v>
      </c>
      <c r="Z294" s="40">
        <v>2099325.61</v>
      </c>
    </row>
    <row r="295" spans="1:26" x14ac:dyDescent="0.25">
      <c r="A295" s="10"/>
      <c r="B295" s="6"/>
      <c r="C295" s="9" t="s">
        <v>797</v>
      </c>
      <c r="D295" s="45" t="s">
        <v>798</v>
      </c>
      <c r="E295" s="46" t="s">
        <v>799</v>
      </c>
      <c r="F295" s="46" t="s">
        <v>799</v>
      </c>
      <c r="G295" s="46" t="s">
        <v>799</v>
      </c>
      <c r="H295" s="46" t="s">
        <v>799</v>
      </c>
      <c r="I295" s="46" t="s">
        <v>799</v>
      </c>
      <c r="J295" s="46" t="s">
        <v>799</v>
      </c>
      <c r="K295" s="46" t="s">
        <v>799</v>
      </c>
      <c r="L295" s="46" t="s">
        <v>799</v>
      </c>
      <c r="M295" s="46" t="s">
        <v>799</v>
      </c>
      <c r="N295" s="46"/>
      <c r="O295" s="46"/>
      <c r="P295" s="46"/>
      <c r="Q295" s="46"/>
      <c r="R295" s="46" t="s">
        <v>799</v>
      </c>
      <c r="S295" s="46" t="s">
        <v>799</v>
      </c>
      <c r="T295" s="46" t="s">
        <v>799</v>
      </c>
      <c r="U295" s="46" t="s">
        <v>799</v>
      </c>
      <c r="V295" s="46" t="s">
        <v>799</v>
      </c>
      <c r="W295" s="46" t="s">
        <v>799</v>
      </c>
      <c r="X295" s="46" t="s">
        <v>799</v>
      </c>
      <c r="Y295" s="47" t="s">
        <v>799</v>
      </c>
      <c r="Z295" s="33">
        <v>0</v>
      </c>
    </row>
    <row r="296" spans="1:26" x14ac:dyDescent="0.25">
      <c r="A296" s="10" t="s">
        <v>390</v>
      </c>
      <c r="B296" s="6" t="s">
        <v>49</v>
      </c>
      <c r="C296" s="10" t="s">
        <v>800</v>
      </c>
      <c r="D296" s="54" t="s">
        <v>801</v>
      </c>
      <c r="E296" s="55" t="s">
        <v>802</v>
      </c>
      <c r="F296" s="55" t="s">
        <v>802</v>
      </c>
      <c r="G296" s="55" t="s">
        <v>802</v>
      </c>
      <c r="H296" s="55" t="s">
        <v>802</v>
      </c>
      <c r="I296" s="55" t="s">
        <v>802</v>
      </c>
      <c r="J296" s="55" t="s">
        <v>802</v>
      </c>
      <c r="K296" s="55" t="s">
        <v>802</v>
      </c>
      <c r="L296" s="55" t="s">
        <v>802</v>
      </c>
      <c r="M296" s="55" t="s">
        <v>802</v>
      </c>
      <c r="N296" s="55"/>
      <c r="O296" s="55"/>
      <c r="P296" s="55"/>
      <c r="Q296" s="55"/>
      <c r="R296" s="55" t="s">
        <v>802</v>
      </c>
      <c r="S296" s="55" t="s">
        <v>802</v>
      </c>
      <c r="T296" s="55" t="s">
        <v>802</v>
      </c>
      <c r="U296" s="55" t="s">
        <v>802</v>
      </c>
      <c r="V296" s="55" t="s">
        <v>802</v>
      </c>
      <c r="W296" s="55" t="s">
        <v>802</v>
      </c>
      <c r="X296" s="55" t="s">
        <v>802</v>
      </c>
      <c r="Y296" s="56" t="s">
        <v>802</v>
      </c>
      <c r="Z296" s="40">
        <v>0</v>
      </c>
    </row>
    <row r="297" spans="1:26" ht="25.5" x14ac:dyDescent="0.25">
      <c r="A297" s="10" t="s">
        <v>772</v>
      </c>
      <c r="B297" s="6"/>
      <c r="C297" s="10" t="s">
        <v>803</v>
      </c>
      <c r="D297" s="54" t="s">
        <v>804</v>
      </c>
      <c r="E297" s="55" t="s">
        <v>805</v>
      </c>
      <c r="F297" s="55" t="s">
        <v>805</v>
      </c>
      <c r="G297" s="55" t="s">
        <v>805</v>
      </c>
      <c r="H297" s="55" t="s">
        <v>805</v>
      </c>
      <c r="I297" s="55" t="s">
        <v>805</v>
      </c>
      <c r="J297" s="55" t="s">
        <v>805</v>
      </c>
      <c r="K297" s="55" t="s">
        <v>805</v>
      </c>
      <c r="L297" s="55" t="s">
        <v>805</v>
      </c>
      <c r="M297" s="55" t="s">
        <v>805</v>
      </c>
      <c r="N297" s="55"/>
      <c r="O297" s="55"/>
      <c r="P297" s="55"/>
      <c r="Q297" s="55"/>
      <c r="R297" s="55" t="s">
        <v>805</v>
      </c>
      <c r="S297" s="55" t="s">
        <v>805</v>
      </c>
      <c r="T297" s="55" t="s">
        <v>805</v>
      </c>
      <c r="U297" s="55" t="s">
        <v>805</v>
      </c>
      <c r="V297" s="55" t="s">
        <v>805</v>
      </c>
      <c r="W297" s="55" t="s">
        <v>805</v>
      </c>
      <c r="X297" s="55" t="s">
        <v>805</v>
      </c>
      <c r="Y297" s="56" t="s">
        <v>805</v>
      </c>
      <c r="Z297" s="40">
        <v>0</v>
      </c>
    </row>
    <row r="298" spans="1:26" ht="25.5" x14ac:dyDescent="0.25">
      <c r="A298" s="10" t="s">
        <v>772</v>
      </c>
      <c r="B298" s="6" t="s">
        <v>169</v>
      </c>
      <c r="C298" s="10" t="s">
        <v>806</v>
      </c>
      <c r="D298" s="54" t="s">
        <v>807</v>
      </c>
      <c r="E298" s="55" t="s">
        <v>808</v>
      </c>
      <c r="F298" s="55" t="s">
        <v>808</v>
      </c>
      <c r="G298" s="55" t="s">
        <v>808</v>
      </c>
      <c r="H298" s="55" t="s">
        <v>808</v>
      </c>
      <c r="I298" s="55" t="s">
        <v>808</v>
      </c>
      <c r="J298" s="55" t="s">
        <v>808</v>
      </c>
      <c r="K298" s="55" t="s">
        <v>808</v>
      </c>
      <c r="L298" s="55" t="s">
        <v>808</v>
      </c>
      <c r="M298" s="55" t="s">
        <v>808</v>
      </c>
      <c r="N298" s="55"/>
      <c r="O298" s="55"/>
      <c r="P298" s="55"/>
      <c r="Q298" s="55"/>
      <c r="R298" s="55" t="s">
        <v>808</v>
      </c>
      <c r="S298" s="55" t="s">
        <v>808</v>
      </c>
      <c r="T298" s="55" t="s">
        <v>808</v>
      </c>
      <c r="U298" s="55" t="s">
        <v>808</v>
      </c>
      <c r="V298" s="55" t="s">
        <v>808</v>
      </c>
      <c r="W298" s="55" t="s">
        <v>808</v>
      </c>
      <c r="X298" s="55" t="s">
        <v>808</v>
      </c>
      <c r="Y298" s="56" t="s">
        <v>808</v>
      </c>
      <c r="Z298" s="40">
        <v>0</v>
      </c>
    </row>
    <row r="299" spans="1:26" x14ac:dyDescent="0.25">
      <c r="A299" s="10"/>
      <c r="B299" s="6"/>
      <c r="C299" s="7" t="s">
        <v>809</v>
      </c>
      <c r="D299" s="48" t="s">
        <v>810</v>
      </c>
      <c r="E299" s="49" t="s">
        <v>811</v>
      </c>
      <c r="F299" s="49" t="s">
        <v>811</v>
      </c>
      <c r="G299" s="49" t="s">
        <v>811</v>
      </c>
      <c r="H299" s="49" t="s">
        <v>811</v>
      </c>
      <c r="I299" s="49" t="s">
        <v>811</v>
      </c>
      <c r="J299" s="49" t="s">
        <v>811</v>
      </c>
      <c r="K299" s="49" t="s">
        <v>811</v>
      </c>
      <c r="L299" s="49" t="s">
        <v>811</v>
      </c>
      <c r="M299" s="49" t="s">
        <v>811</v>
      </c>
      <c r="N299" s="49"/>
      <c r="O299" s="49"/>
      <c r="P299" s="49"/>
      <c r="Q299" s="49"/>
      <c r="R299" s="49" t="s">
        <v>811</v>
      </c>
      <c r="S299" s="49" t="s">
        <v>811</v>
      </c>
      <c r="T299" s="49" t="s">
        <v>811</v>
      </c>
      <c r="U299" s="49" t="s">
        <v>811</v>
      </c>
      <c r="V299" s="49" t="s">
        <v>811</v>
      </c>
      <c r="W299" s="49" t="s">
        <v>811</v>
      </c>
      <c r="X299" s="49" t="s">
        <v>811</v>
      </c>
      <c r="Y299" s="50" t="s">
        <v>811</v>
      </c>
      <c r="Z299" s="29">
        <v>2500477.8600000003</v>
      </c>
    </row>
    <row r="300" spans="1:26" x14ac:dyDescent="0.25">
      <c r="A300" s="10" t="s">
        <v>555</v>
      </c>
      <c r="B300" s="15" t="s">
        <v>49</v>
      </c>
      <c r="C300" s="9" t="s">
        <v>812</v>
      </c>
      <c r="D300" s="45" t="s">
        <v>813</v>
      </c>
      <c r="E300" s="46" t="s">
        <v>814</v>
      </c>
      <c r="F300" s="46" t="s">
        <v>814</v>
      </c>
      <c r="G300" s="46" t="s">
        <v>814</v>
      </c>
      <c r="H300" s="46" t="s">
        <v>814</v>
      </c>
      <c r="I300" s="46" t="s">
        <v>814</v>
      </c>
      <c r="J300" s="46" t="s">
        <v>814</v>
      </c>
      <c r="K300" s="46" t="s">
        <v>814</v>
      </c>
      <c r="L300" s="46" t="s">
        <v>814</v>
      </c>
      <c r="M300" s="46" t="s">
        <v>814</v>
      </c>
      <c r="N300" s="46"/>
      <c r="O300" s="46"/>
      <c r="P300" s="46"/>
      <c r="Q300" s="46"/>
      <c r="R300" s="46" t="s">
        <v>814</v>
      </c>
      <c r="S300" s="46" t="s">
        <v>814</v>
      </c>
      <c r="T300" s="46" t="s">
        <v>814</v>
      </c>
      <c r="U300" s="46" t="s">
        <v>814</v>
      </c>
      <c r="V300" s="46" t="s">
        <v>814</v>
      </c>
      <c r="W300" s="46" t="s">
        <v>814</v>
      </c>
      <c r="X300" s="46" t="s">
        <v>814</v>
      </c>
      <c r="Y300" s="47" t="s">
        <v>814</v>
      </c>
      <c r="Z300" s="40">
        <v>74890.3</v>
      </c>
    </row>
    <row r="301" spans="1:26" x14ac:dyDescent="0.25">
      <c r="A301" s="10" t="s">
        <v>815</v>
      </c>
      <c r="B301" s="6"/>
      <c r="C301" s="9" t="s">
        <v>816</v>
      </c>
      <c r="D301" s="45" t="s">
        <v>817</v>
      </c>
      <c r="E301" s="46" t="s">
        <v>818</v>
      </c>
      <c r="F301" s="46" t="s">
        <v>818</v>
      </c>
      <c r="G301" s="46" t="s">
        <v>818</v>
      </c>
      <c r="H301" s="46" t="s">
        <v>818</v>
      </c>
      <c r="I301" s="46" t="s">
        <v>818</v>
      </c>
      <c r="J301" s="46" t="s">
        <v>818</v>
      </c>
      <c r="K301" s="46" t="s">
        <v>818</v>
      </c>
      <c r="L301" s="46" t="s">
        <v>818</v>
      </c>
      <c r="M301" s="46" t="s">
        <v>818</v>
      </c>
      <c r="N301" s="46"/>
      <c r="O301" s="46"/>
      <c r="P301" s="46"/>
      <c r="Q301" s="46"/>
      <c r="R301" s="46" t="s">
        <v>818</v>
      </c>
      <c r="S301" s="46" t="s">
        <v>818</v>
      </c>
      <c r="T301" s="46" t="s">
        <v>818</v>
      </c>
      <c r="U301" s="46" t="s">
        <v>818</v>
      </c>
      <c r="V301" s="46" t="s">
        <v>818</v>
      </c>
      <c r="W301" s="46" t="s">
        <v>818</v>
      </c>
      <c r="X301" s="46" t="s">
        <v>818</v>
      </c>
      <c r="Y301" s="47" t="s">
        <v>818</v>
      </c>
      <c r="Z301" s="40">
        <v>0</v>
      </c>
    </row>
    <row r="302" spans="1:26" x14ac:dyDescent="0.25">
      <c r="A302" s="10" t="s">
        <v>563</v>
      </c>
      <c r="B302" s="6"/>
      <c r="C302" s="9" t="s">
        <v>819</v>
      </c>
      <c r="D302" s="45" t="s">
        <v>820</v>
      </c>
      <c r="E302" s="46" t="s">
        <v>821</v>
      </c>
      <c r="F302" s="46" t="s">
        <v>821</v>
      </c>
      <c r="G302" s="46" t="s">
        <v>821</v>
      </c>
      <c r="H302" s="46" t="s">
        <v>821</v>
      </c>
      <c r="I302" s="46" t="s">
        <v>821</v>
      </c>
      <c r="J302" s="46" t="s">
        <v>821</v>
      </c>
      <c r="K302" s="46" t="s">
        <v>821</v>
      </c>
      <c r="L302" s="46" t="s">
        <v>821</v>
      </c>
      <c r="M302" s="46" t="s">
        <v>821</v>
      </c>
      <c r="N302" s="46"/>
      <c r="O302" s="46"/>
      <c r="P302" s="46"/>
      <c r="Q302" s="46"/>
      <c r="R302" s="46" t="s">
        <v>821</v>
      </c>
      <c r="S302" s="46" t="s">
        <v>821</v>
      </c>
      <c r="T302" s="46" t="s">
        <v>821</v>
      </c>
      <c r="U302" s="46" t="s">
        <v>821</v>
      </c>
      <c r="V302" s="46" t="s">
        <v>821</v>
      </c>
      <c r="W302" s="46" t="s">
        <v>821</v>
      </c>
      <c r="X302" s="46" t="s">
        <v>821</v>
      </c>
      <c r="Y302" s="47" t="s">
        <v>821</v>
      </c>
      <c r="Z302" s="40">
        <v>281927.07</v>
      </c>
    </row>
    <row r="303" spans="1:26" x14ac:dyDescent="0.25">
      <c r="A303" s="10" t="s">
        <v>815</v>
      </c>
      <c r="B303" s="15"/>
      <c r="C303" s="9" t="s">
        <v>822</v>
      </c>
      <c r="D303" s="45" t="s">
        <v>823</v>
      </c>
      <c r="E303" s="46" t="s">
        <v>824</v>
      </c>
      <c r="F303" s="46" t="s">
        <v>824</v>
      </c>
      <c r="G303" s="46" t="s">
        <v>824</v>
      </c>
      <c r="H303" s="46" t="s">
        <v>824</v>
      </c>
      <c r="I303" s="46" t="s">
        <v>824</v>
      </c>
      <c r="J303" s="46" t="s">
        <v>824</v>
      </c>
      <c r="K303" s="46" t="s">
        <v>824</v>
      </c>
      <c r="L303" s="46" t="s">
        <v>824</v>
      </c>
      <c r="M303" s="46" t="s">
        <v>824</v>
      </c>
      <c r="N303" s="46"/>
      <c r="O303" s="46"/>
      <c r="P303" s="46"/>
      <c r="Q303" s="46"/>
      <c r="R303" s="46" t="s">
        <v>824</v>
      </c>
      <c r="S303" s="46" t="s">
        <v>824</v>
      </c>
      <c r="T303" s="46" t="s">
        <v>824</v>
      </c>
      <c r="U303" s="46" t="s">
        <v>824</v>
      </c>
      <c r="V303" s="46" t="s">
        <v>824</v>
      </c>
      <c r="W303" s="46" t="s">
        <v>824</v>
      </c>
      <c r="X303" s="46" t="s">
        <v>824</v>
      </c>
      <c r="Y303" s="47" t="s">
        <v>824</v>
      </c>
      <c r="Z303" s="40">
        <v>27301.54</v>
      </c>
    </row>
    <row r="304" spans="1:26" x14ac:dyDescent="0.25">
      <c r="A304" s="10" t="s">
        <v>563</v>
      </c>
      <c r="B304" s="15"/>
      <c r="C304" s="9" t="s">
        <v>825</v>
      </c>
      <c r="D304" s="45" t="s">
        <v>826</v>
      </c>
      <c r="E304" s="46" t="s">
        <v>824</v>
      </c>
      <c r="F304" s="46" t="s">
        <v>824</v>
      </c>
      <c r="G304" s="46" t="s">
        <v>824</v>
      </c>
      <c r="H304" s="46" t="s">
        <v>824</v>
      </c>
      <c r="I304" s="46" t="s">
        <v>824</v>
      </c>
      <c r="J304" s="46" t="s">
        <v>824</v>
      </c>
      <c r="K304" s="46" t="s">
        <v>824</v>
      </c>
      <c r="L304" s="46" t="s">
        <v>824</v>
      </c>
      <c r="M304" s="46" t="s">
        <v>824</v>
      </c>
      <c r="N304" s="46"/>
      <c r="O304" s="46"/>
      <c r="P304" s="46"/>
      <c r="Q304" s="46"/>
      <c r="R304" s="46" t="s">
        <v>824</v>
      </c>
      <c r="S304" s="46" t="s">
        <v>824</v>
      </c>
      <c r="T304" s="46" t="s">
        <v>824</v>
      </c>
      <c r="U304" s="46" t="s">
        <v>824</v>
      </c>
      <c r="V304" s="46" t="s">
        <v>824</v>
      </c>
      <c r="W304" s="46" t="s">
        <v>824</v>
      </c>
      <c r="X304" s="46" t="s">
        <v>824</v>
      </c>
      <c r="Y304" s="47" t="s">
        <v>824</v>
      </c>
      <c r="Z304" s="40">
        <v>2116358.9500000002</v>
      </c>
    </row>
    <row r="305" spans="1:26" x14ac:dyDescent="0.25">
      <c r="A305" s="10" t="s">
        <v>563</v>
      </c>
      <c r="B305" s="15"/>
      <c r="C305" s="9" t="s">
        <v>827</v>
      </c>
      <c r="D305" s="45" t="s">
        <v>828</v>
      </c>
      <c r="E305" s="46" t="s">
        <v>824</v>
      </c>
      <c r="F305" s="46" t="s">
        <v>824</v>
      </c>
      <c r="G305" s="46" t="s">
        <v>824</v>
      </c>
      <c r="H305" s="46" t="s">
        <v>824</v>
      </c>
      <c r="I305" s="46" t="s">
        <v>824</v>
      </c>
      <c r="J305" s="46" t="s">
        <v>824</v>
      </c>
      <c r="K305" s="46" t="s">
        <v>824</v>
      </c>
      <c r="L305" s="46" t="s">
        <v>824</v>
      </c>
      <c r="M305" s="46" t="s">
        <v>824</v>
      </c>
      <c r="N305" s="46"/>
      <c r="O305" s="46"/>
      <c r="P305" s="46"/>
      <c r="Q305" s="46"/>
      <c r="R305" s="46" t="s">
        <v>824</v>
      </c>
      <c r="S305" s="46" t="s">
        <v>824</v>
      </c>
      <c r="T305" s="46" t="s">
        <v>824</v>
      </c>
      <c r="U305" s="46" t="s">
        <v>824</v>
      </c>
      <c r="V305" s="46" t="s">
        <v>824</v>
      </c>
      <c r="W305" s="46" t="s">
        <v>824</v>
      </c>
      <c r="X305" s="46" t="s">
        <v>824</v>
      </c>
      <c r="Y305" s="47" t="s">
        <v>824</v>
      </c>
      <c r="Z305" s="40">
        <v>0</v>
      </c>
    </row>
    <row r="306" spans="1:26" x14ac:dyDescent="0.25">
      <c r="A306" s="10" t="s">
        <v>563</v>
      </c>
      <c r="B306" s="15"/>
      <c r="C306" s="9" t="s">
        <v>829</v>
      </c>
      <c r="D306" s="45" t="s">
        <v>830</v>
      </c>
      <c r="E306" s="46" t="s">
        <v>824</v>
      </c>
      <c r="F306" s="46" t="s">
        <v>824</v>
      </c>
      <c r="G306" s="46" t="s">
        <v>824</v>
      </c>
      <c r="H306" s="46" t="s">
        <v>824</v>
      </c>
      <c r="I306" s="46" t="s">
        <v>824</v>
      </c>
      <c r="J306" s="46" t="s">
        <v>824</v>
      </c>
      <c r="K306" s="46" t="s">
        <v>824</v>
      </c>
      <c r="L306" s="46" t="s">
        <v>824</v>
      </c>
      <c r="M306" s="46" t="s">
        <v>824</v>
      </c>
      <c r="N306" s="46"/>
      <c r="O306" s="46"/>
      <c r="P306" s="46"/>
      <c r="Q306" s="46"/>
      <c r="R306" s="46" t="s">
        <v>824</v>
      </c>
      <c r="S306" s="46" t="s">
        <v>824</v>
      </c>
      <c r="T306" s="46" t="s">
        <v>824</v>
      </c>
      <c r="U306" s="46" t="s">
        <v>824</v>
      </c>
      <c r="V306" s="46" t="s">
        <v>824</v>
      </c>
      <c r="W306" s="46" t="s">
        <v>824</v>
      </c>
      <c r="X306" s="46" t="s">
        <v>824</v>
      </c>
      <c r="Y306" s="47" t="s">
        <v>824</v>
      </c>
      <c r="Z306" s="40">
        <v>0</v>
      </c>
    </row>
    <row r="307" spans="1:26" x14ac:dyDescent="0.25">
      <c r="A307" s="10" t="s">
        <v>394</v>
      </c>
      <c r="B307" s="15" t="s">
        <v>159</v>
      </c>
      <c r="C307" s="7" t="s">
        <v>831</v>
      </c>
      <c r="D307" s="66" t="s">
        <v>832</v>
      </c>
      <c r="E307" s="67" t="s">
        <v>811</v>
      </c>
      <c r="F307" s="67" t="s">
        <v>811</v>
      </c>
      <c r="G307" s="67" t="s">
        <v>811</v>
      </c>
      <c r="H307" s="67" t="s">
        <v>811</v>
      </c>
      <c r="I307" s="67" t="s">
        <v>811</v>
      </c>
      <c r="J307" s="67" t="s">
        <v>811</v>
      </c>
      <c r="K307" s="67" t="s">
        <v>811</v>
      </c>
      <c r="L307" s="67" t="s">
        <v>811</v>
      </c>
      <c r="M307" s="67" t="s">
        <v>811</v>
      </c>
      <c r="N307" s="67"/>
      <c r="O307" s="67"/>
      <c r="P307" s="67"/>
      <c r="Q307" s="67"/>
      <c r="R307" s="67" t="s">
        <v>811</v>
      </c>
      <c r="S307" s="67" t="s">
        <v>811</v>
      </c>
      <c r="T307" s="67" t="s">
        <v>811</v>
      </c>
      <c r="U307" s="67" t="s">
        <v>811</v>
      </c>
      <c r="V307" s="67" t="s">
        <v>811</v>
      </c>
      <c r="W307" s="67" t="s">
        <v>811</v>
      </c>
      <c r="X307" s="67" t="s">
        <v>811</v>
      </c>
      <c r="Y307" s="68" t="s">
        <v>811</v>
      </c>
      <c r="Z307" s="40">
        <v>0</v>
      </c>
    </row>
    <row r="308" spans="1:26" x14ac:dyDescent="0.25">
      <c r="A308" s="10"/>
      <c r="B308" s="15"/>
      <c r="C308" s="5" t="s">
        <v>833</v>
      </c>
      <c r="D308" s="51" t="s">
        <v>834</v>
      </c>
      <c r="E308" s="52" t="s">
        <v>834</v>
      </c>
      <c r="F308" s="52" t="s">
        <v>834</v>
      </c>
      <c r="G308" s="52" t="s">
        <v>834</v>
      </c>
      <c r="H308" s="52" t="s">
        <v>834</v>
      </c>
      <c r="I308" s="52" t="s">
        <v>834</v>
      </c>
      <c r="J308" s="52" t="s">
        <v>834</v>
      </c>
      <c r="K308" s="52" t="s">
        <v>834</v>
      </c>
      <c r="L308" s="52" t="s">
        <v>834</v>
      </c>
      <c r="M308" s="52" t="s">
        <v>834</v>
      </c>
      <c r="N308" s="52"/>
      <c r="O308" s="52"/>
      <c r="P308" s="52"/>
      <c r="Q308" s="52"/>
      <c r="R308" s="52" t="s">
        <v>834</v>
      </c>
      <c r="S308" s="52" t="s">
        <v>834</v>
      </c>
      <c r="T308" s="52" t="s">
        <v>834</v>
      </c>
      <c r="U308" s="52" t="s">
        <v>834</v>
      </c>
      <c r="V308" s="52" t="s">
        <v>834</v>
      </c>
      <c r="W308" s="52" t="s">
        <v>834</v>
      </c>
      <c r="X308" s="52" t="s">
        <v>834</v>
      </c>
      <c r="Y308" s="53" t="s">
        <v>834</v>
      </c>
      <c r="Z308" s="29">
        <v>59623214.039999999</v>
      </c>
    </row>
    <row r="309" spans="1:26" x14ac:dyDescent="0.25">
      <c r="A309" s="10"/>
      <c r="B309" s="6"/>
      <c r="C309" s="7" t="s">
        <v>835</v>
      </c>
      <c r="D309" s="48" t="s">
        <v>836</v>
      </c>
      <c r="E309" s="49" t="s">
        <v>836</v>
      </c>
      <c r="F309" s="49" t="s">
        <v>836</v>
      </c>
      <c r="G309" s="49" t="s">
        <v>836</v>
      </c>
      <c r="H309" s="49" t="s">
        <v>836</v>
      </c>
      <c r="I309" s="49" t="s">
        <v>836</v>
      </c>
      <c r="J309" s="49" t="s">
        <v>836</v>
      </c>
      <c r="K309" s="49" t="s">
        <v>836</v>
      </c>
      <c r="L309" s="49" t="s">
        <v>836</v>
      </c>
      <c r="M309" s="49" t="s">
        <v>836</v>
      </c>
      <c r="N309" s="49"/>
      <c r="O309" s="49"/>
      <c r="P309" s="49"/>
      <c r="Q309" s="49"/>
      <c r="R309" s="49" t="s">
        <v>836</v>
      </c>
      <c r="S309" s="49" t="s">
        <v>836</v>
      </c>
      <c r="T309" s="49" t="s">
        <v>836</v>
      </c>
      <c r="U309" s="49" t="s">
        <v>836</v>
      </c>
      <c r="V309" s="49" t="s">
        <v>836</v>
      </c>
      <c r="W309" s="49" t="s">
        <v>836</v>
      </c>
      <c r="X309" s="49" t="s">
        <v>836</v>
      </c>
      <c r="Y309" s="50" t="s">
        <v>836</v>
      </c>
      <c r="Z309" s="29">
        <v>56221696.439999998</v>
      </c>
    </row>
    <row r="310" spans="1:26" ht="25.5" x14ac:dyDescent="0.25">
      <c r="A310" s="10" t="s">
        <v>837</v>
      </c>
      <c r="B310" s="6"/>
      <c r="C310" s="9" t="s">
        <v>838</v>
      </c>
      <c r="D310" s="45" t="s">
        <v>839</v>
      </c>
      <c r="E310" s="46" t="s">
        <v>839</v>
      </c>
      <c r="F310" s="46" t="s">
        <v>839</v>
      </c>
      <c r="G310" s="46" t="s">
        <v>839</v>
      </c>
      <c r="H310" s="46" t="s">
        <v>839</v>
      </c>
      <c r="I310" s="46" t="s">
        <v>839</v>
      </c>
      <c r="J310" s="46" t="s">
        <v>839</v>
      </c>
      <c r="K310" s="46" t="s">
        <v>839</v>
      </c>
      <c r="L310" s="46" t="s">
        <v>839</v>
      </c>
      <c r="M310" s="46" t="s">
        <v>839</v>
      </c>
      <c r="N310" s="46"/>
      <c r="O310" s="46"/>
      <c r="P310" s="46"/>
      <c r="Q310" s="46"/>
      <c r="R310" s="46" t="s">
        <v>839</v>
      </c>
      <c r="S310" s="46" t="s">
        <v>839</v>
      </c>
      <c r="T310" s="46" t="s">
        <v>839</v>
      </c>
      <c r="U310" s="46" t="s">
        <v>839</v>
      </c>
      <c r="V310" s="46" t="s">
        <v>839</v>
      </c>
      <c r="W310" s="46" t="s">
        <v>839</v>
      </c>
      <c r="X310" s="46" t="s">
        <v>839</v>
      </c>
      <c r="Y310" s="47" t="s">
        <v>839</v>
      </c>
      <c r="Z310" s="40">
        <v>2725220.53</v>
      </c>
    </row>
    <row r="311" spans="1:26" ht="25.5" x14ac:dyDescent="0.25">
      <c r="A311" s="10" t="s">
        <v>840</v>
      </c>
      <c r="B311" s="6"/>
      <c r="C311" s="9" t="s">
        <v>841</v>
      </c>
      <c r="D311" s="45" t="s">
        <v>842</v>
      </c>
      <c r="E311" s="46" t="s">
        <v>842</v>
      </c>
      <c r="F311" s="46" t="s">
        <v>842</v>
      </c>
      <c r="G311" s="46" t="s">
        <v>842</v>
      </c>
      <c r="H311" s="46" t="s">
        <v>842</v>
      </c>
      <c r="I311" s="46" t="s">
        <v>842</v>
      </c>
      <c r="J311" s="46" t="s">
        <v>842</v>
      </c>
      <c r="K311" s="46" t="s">
        <v>842</v>
      </c>
      <c r="L311" s="46" t="s">
        <v>842</v>
      </c>
      <c r="M311" s="46" t="s">
        <v>842</v>
      </c>
      <c r="N311" s="46"/>
      <c r="O311" s="46"/>
      <c r="P311" s="46"/>
      <c r="Q311" s="46"/>
      <c r="R311" s="46" t="s">
        <v>842</v>
      </c>
      <c r="S311" s="46" t="s">
        <v>842</v>
      </c>
      <c r="T311" s="46" t="s">
        <v>842</v>
      </c>
      <c r="U311" s="46" t="s">
        <v>842</v>
      </c>
      <c r="V311" s="46" t="s">
        <v>842</v>
      </c>
      <c r="W311" s="46" t="s">
        <v>842</v>
      </c>
      <c r="X311" s="46" t="s">
        <v>842</v>
      </c>
      <c r="Y311" s="47" t="s">
        <v>842</v>
      </c>
      <c r="Z311" s="40">
        <v>7180162.3899999997</v>
      </c>
    </row>
    <row r="312" spans="1:26" x14ac:dyDescent="0.25">
      <c r="A312" s="10"/>
      <c r="B312" s="6"/>
      <c r="C312" s="9" t="s">
        <v>843</v>
      </c>
      <c r="D312" s="45" t="s">
        <v>844</v>
      </c>
      <c r="E312" s="46" t="s">
        <v>844</v>
      </c>
      <c r="F312" s="46" t="s">
        <v>844</v>
      </c>
      <c r="G312" s="46" t="s">
        <v>844</v>
      </c>
      <c r="H312" s="46" t="s">
        <v>844</v>
      </c>
      <c r="I312" s="46" t="s">
        <v>844</v>
      </c>
      <c r="J312" s="46" t="s">
        <v>844</v>
      </c>
      <c r="K312" s="46" t="s">
        <v>844</v>
      </c>
      <c r="L312" s="46" t="s">
        <v>844</v>
      </c>
      <c r="M312" s="46" t="s">
        <v>844</v>
      </c>
      <c r="N312" s="46"/>
      <c r="O312" s="46"/>
      <c r="P312" s="46"/>
      <c r="Q312" s="46"/>
      <c r="R312" s="46" t="s">
        <v>844</v>
      </c>
      <c r="S312" s="46" t="s">
        <v>844</v>
      </c>
      <c r="T312" s="46" t="s">
        <v>844</v>
      </c>
      <c r="U312" s="46" t="s">
        <v>844</v>
      </c>
      <c r="V312" s="46" t="s">
        <v>844</v>
      </c>
      <c r="W312" s="46" t="s">
        <v>844</v>
      </c>
      <c r="X312" s="46" t="s">
        <v>844</v>
      </c>
      <c r="Y312" s="47" t="s">
        <v>844</v>
      </c>
      <c r="Z312" s="33">
        <v>5020039.2399999993</v>
      </c>
    </row>
    <row r="313" spans="1:26" ht="25.5" x14ac:dyDescent="0.25">
      <c r="A313" s="10" t="s">
        <v>837</v>
      </c>
      <c r="B313" s="6"/>
      <c r="C313" s="9" t="s">
        <v>845</v>
      </c>
      <c r="D313" s="45" t="s">
        <v>846</v>
      </c>
      <c r="E313" s="46" t="s">
        <v>844</v>
      </c>
      <c r="F313" s="46" t="s">
        <v>844</v>
      </c>
      <c r="G313" s="46" t="s">
        <v>844</v>
      </c>
      <c r="H313" s="46" t="s">
        <v>844</v>
      </c>
      <c r="I313" s="46" t="s">
        <v>844</v>
      </c>
      <c r="J313" s="46" t="s">
        <v>844</v>
      </c>
      <c r="K313" s="46" t="s">
        <v>844</v>
      </c>
      <c r="L313" s="46" t="s">
        <v>844</v>
      </c>
      <c r="M313" s="46" t="s">
        <v>844</v>
      </c>
      <c r="N313" s="46"/>
      <c r="O313" s="46"/>
      <c r="P313" s="46"/>
      <c r="Q313" s="46"/>
      <c r="R313" s="46" t="s">
        <v>844</v>
      </c>
      <c r="S313" s="46" t="s">
        <v>844</v>
      </c>
      <c r="T313" s="46" t="s">
        <v>844</v>
      </c>
      <c r="U313" s="46" t="s">
        <v>844</v>
      </c>
      <c r="V313" s="46" t="s">
        <v>844</v>
      </c>
      <c r="W313" s="46" t="s">
        <v>844</v>
      </c>
      <c r="X313" s="46" t="s">
        <v>844</v>
      </c>
      <c r="Y313" s="47" t="s">
        <v>844</v>
      </c>
      <c r="Z313" s="40">
        <v>238559.1099999994</v>
      </c>
    </row>
    <row r="314" spans="1:26" ht="25.5" x14ac:dyDescent="0.25">
      <c r="A314" s="10" t="s">
        <v>837</v>
      </c>
      <c r="B314" s="6"/>
      <c r="C314" s="9" t="s">
        <v>847</v>
      </c>
      <c r="D314" s="45" t="s">
        <v>848</v>
      </c>
      <c r="E314" s="46" t="s">
        <v>844</v>
      </c>
      <c r="F314" s="46" t="s">
        <v>844</v>
      </c>
      <c r="G314" s="46" t="s">
        <v>844</v>
      </c>
      <c r="H314" s="46" t="s">
        <v>844</v>
      </c>
      <c r="I314" s="46" t="s">
        <v>844</v>
      </c>
      <c r="J314" s="46" t="s">
        <v>844</v>
      </c>
      <c r="K314" s="46" t="s">
        <v>844</v>
      </c>
      <c r="L314" s="46" t="s">
        <v>844</v>
      </c>
      <c r="M314" s="46" t="s">
        <v>844</v>
      </c>
      <c r="N314" s="46"/>
      <c r="O314" s="46"/>
      <c r="P314" s="46"/>
      <c r="Q314" s="46"/>
      <c r="R314" s="46" t="s">
        <v>844</v>
      </c>
      <c r="S314" s="46" t="s">
        <v>844</v>
      </c>
      <c r="T314" s="46" t="s">
        <v>844</v>
      </c>
      <c r="U314" s="46" t="s">
        <v>844</v>
      </c>
      <c r="V314" s="46" t="s">
        <v>844</v>
      </c>
      <c r="W314" s="46" t="s">
        <v>844</v>
      </c>
      <c r="X314" s="46" t="s">
        <v>844</v>
      </c>
      <c r="Y314" s="47" t="s">
        <v>844</v>
      </c>
      <c r="Z314" s="40">
        <v>4781480.13</v>
      </c>
    </row>
    <row r="315" spans="1:26" ht="25.5" x14ac:dyDescent="0.25">
      <c r="A315" s="10" t="s">
        <v>840</v>
      </c>
      <c r="B315" s="6"/>
      <c r="C315" s="9" t="s">
        <v>849</v>
      </c>
      <c r="D315" s="45" t="s">
        <v>850</v>
      </c>
      <c r="E315" s="46" t="s">
        <v>850</v>
      </c>
      <c r="F315" s="46" t="s">
        <v>850</v>
      </c>
      <c r="G315" s="46" t="s">
        <v>850</v>
      </c>
      <c r="H315" s="46" t="s">
        <v>850</v>
      </c>
      <c r="I315" s="46" t="s">
        <v>850</v>
      </c>
      <c r="J315" s="46" t="s">
        <v>850</v>
      </c>
      <c r="K315" s="46" t="s">
        <v>850</v>
      </c>
      <c r="L315" s="46" t="s">
        <v>850</v>
      </c>
      <c r="M315" s="46" t="s">
        <v>850</v>
      </c>
      <c r="N315" s="46"/>
      <c r="O315" s="46"/>
      <c r="P315" s="46"/>
      <c r="Q315" s="46"/>
      <c r="R315" s="46" t="s">
        <v>850</v>
      </c>
      <c r="S315" s="46" t="s">
        <v>850</v>
      </c>
      <c r="T315" s="46" t="s">
        <v>850</v>
      </c>
      <c r="U315" s="46" t="s">
        <v>850</v>
      </c>
      <c r="V315" s="46" t="s">
        <v>850</v>
      </c>
      <c r="W315" s="46" t="s">
        <v>850</v>
      </c>
      <c r="X315" s="46" t="s">
        <v>850</v>
      </c>
      <c r="Y315" s="47" t="s">
        <v>850</v>
      </c>
      <c r="Z315" s="40">
        <v>1852885.3699999999</v>
      </c>
    </row>
    <row r="316" spans="1:26" ht="25.5" x14ac:dyDescent="0.25">
      <c r="A316" s="10" t="s">
        <v>837</v>
      </c>
      <c r="B316" s="6"/>
      <c r="C316" s="9" t="s">
        <v>851</v>
      </c>
      <c r="D316" s="45" t="s">
        <v>852</v>
      </c>
      <c r="E316" s="46" t="s">
        <v>853</v>
      </c>
      <c r="F316" s="46" t="s">
        <v>853</v>
      </c>
      <c r="G316" s="46" t="s">
        <v>853</v>
      </c>
      <c r="H316" s="46" t="s">
        <v>853</v>
      </c>
      <c r="I316" s="46" t="s">
        <v>853</v>
      </c>
      <c r="J316" s="46" t="s">
        <v>853</v>
      </c>
      <c r="K316" s="46" t="s">
        <v>853</v>
      </c>
      <c r="L316" s="46" t="s">
        <v>853</v>
      </c>
      <c r="M316" s="46" t="s">
        <v>853</v>
      </c>
      <c r="N316" s="46"/>
      <c r="O316" s="46"/>
      <c r="P316" s="46"/>
      <c r="Q316" s="46"/>
      <c r="R316" s="46" t="s">
        <v>853</v>
      </c>
      <c r="S316" s="46" t="s">
        <v>853</v>
      </c>
      <c r="T316" s="46" t="s">
        <v>853</v>
      </c>
      <c r="U316" s="46" t="s">
        <v>853</v>
      </c>
      <c r="V316" s="46" t="s">
        <v>853</v>
      </c>
      <c r="W316" s="46" t="s">
        <v>853</v>
      </c>
      <c r="X316" s="46" t="s">
        <v>853</v>
      </c>
      <c r="Y316" s="47" t="s">
        <v>853</v>
      </c>
      <c r="Z316" s="40">
        <v>1882631.16</v>
      </c>
    </row>
    <row r="317" spans="1:26" ht="25.5" x14ac:dyDescent="0.25">
      <c r="A317" s="10" t="s">
        <v>837</v>
      </c>
      <c r="B317" s="6"/>
      <c r="C317" s="9" t="s">
        <v>854</v>
      </c>
      <c r="D317" s="45" t="s">
        <v>855</v>
      </c>
      <c r="E317" s="46" t="s">
        <v>855</v>
      </c>
      <c r="F317" s="46" t="s">
        <v>855</v>
      </c>
      <c r="G317" s="46" t="s">
        <v>855</v>
      </c>
      <c r="H317" s="46" t="s">
        <v>855</v>
      </c>
      <c r="I317" s="46" t="s">
        <v>855</v>
      </c>
      <c r="J317" s="46" t="s">
        <v>855</v>
      </c>
      <c r="K317" s="46" t="s">
        <v>855</v>
      </c>
      <c r="L317" s="46" t="s">
        <v>855</v>
      </c>
      <c r="M317" s="46" t="s">
        <v>855</v>
      </c>
      <c r="N317" s="46"/>
      <c r="O317" s="46"/>
      <c r="P317" s="46"/>
      <c r="Q317" s="46"/>
      <c r="R317" s="46" t="s">
        <v>855</v>
      </c>
      <c r="S317" s="46" t="s">
        <v>855</v>
      </c>
      <c r="T317" s="46" t="s">
        <v>855</v>
      </c>
      <c r="U317" s="46" t="s">
        <v>855</v>
      </c>
      <c r="V317" s="46" t="s">
        <v>855</v>
      </c>
      <c r="W317" s="46" t="s">
        <v>855</v>
      </c>
      <c r="X317" s="46" t="s">
        <v>855</v>
      </c>
      <c r="Y317" s="47" t="s">
        <v>855</v>
      </c>
      <c r="Z317" s="40">
        <v>11919.55</v>
      </c>
    </row>
    <row r="318" spans="1:26" ht="25.5" x14ac:dyDescent="0.25">
      <c r="A318" s="10" t="s">
        <v>840</v>
      </c>
      <c r="B318" s="6"/>
      <c r="C318" s="9" t="s">
        <v>856</v>
      </c>
      <c r="D318" s="45" t="s">
        <v>857</v>
      </c>
      <c r="E318" s="46" t="s">
        <v>857</v>
      </c>
      <c r="F318" s="46" t="s">
        <v>857</v>
      </c>
      <c r="G318" s="46" t="s">
        <v>857</v>
      </c>
      <c r="H318" s="46" t="s">
        <v>857</v>
      </c>
      <c r="I318" s="46" t="s">
        <v>857</v>
      </c>
      <c r="J318" s="46" t="s">
        <v>857</v>
      </c>
      <c r="K318" s="46" t="s">
        <v>857</v>
      </c>
      <c r="L318" s="46" t="s">
        <v>857</v>
      </c>
      <c r="M318" s="46" t="s">
        <v>857</v>
      </c>
      <c r="N318" s="46"/>
      <c r="O318" s="46"/>
      <c r="P318" s="46"/>
      <c r="Q318" s="46"/>
      <c r="R318" s="46" t="s">
        <v>857</v>
      </c>
      <c r="S318" s="46" t="s">
        <v>857</v>
      </c>
      <c r="T318" s="46" t="s">
        <v>857</v>
      </c>
      <c r="U318" s="46" t="s">
        <v>857</v>
      </c>
      <c r="V318" s="46" t="s">
        <v>857</v>
      </c>
      <c r="W318" s="46" t="s">
        <v>857</v>
      </c>
      <c r="X318" s="46" t="s">
        <v>857</v>
      </c>
      <c r="Y318" s="47" t="s">
        <v>857</v>
      </c>
      <c r="Z318" s="40">
        <v>1545658.24</v>
      </c>
    </row>
    <row r="319" spans="1:26" x14ac:dyDescent="0.25">
      <c r="A319" s="10" t="s">
        <v>858</v>
      </c>
      <c r="B319" s="6"/>
      <c r="C319" s="9" t="s">
        <v>859</v>
      </c>
      <c r="D319" s="45" t="s">
        <v>860</v>
      </c>
      <c r="E319" s="46" t="s">
        <v>860</v>
      </c>
      <c r="F319" s="46" t="s">
        <v>860</v>
      </c>
      <c r="G319" s="46" t="s">
        <v>860</v>
      </c>
      <c r="H319" s="46" t="s">
        <v>860</v>
      </c>
      <c r="I319" s="46" t="s">
        <v>860</v>
      </c>
      <c r="J319" s="46" t="s">
        <v>860</v>
      </c>
      <c r="K319" s="46" t="s">
        <v>860</v>
      </c>
      <c r="L319" s="46" t="s">
        <v>860</v>
      </c>
      <c r="M319" s="46" t="s">
        <v>860</v>
      </c>
      <c r="N319" s="46"/>
      <c r="O319" s="46"/>
      <c r="P319" s="46"/>
      <c r="Q319" s="46"/>
      <c r="R319" s="46" t="s">
        <v>860</v>
      </c>
      <c r="S319" s="46" t="s">
        <v>860</v>
      </c>
      <c r="T319" s="46" t="s">
        <v>860</v>
      </c>
      <c r="U319" s="46" t="s">
        <v>860</v>
      </c>
      <c r="V319" s="46" t="s">
        <v>860</v>
      </c>
      <c r="W319" s="46" t="s">
        <v>860</v>
      </c>
      <c r="X319" s="46" t="s">
        <v>860</v>
      </c>
      <c r="Y319" s="47" t="s">
        <v>860</v>
      </c>
      <c r="Z319" s="40">
        <v>656302.30000000005</v>
      </c>
    </row>
    <row r="320" spans="1:26" x14ac:dyDescent="0.25">
      <c r="A320" s="10" t="s">
        <v>858</v>
      </c>
      <c r="B320" s="6"/>
      <c r="C320" s="9" t="s">
        <v>861</v>
      </c>
      <c r="D320" s="45" t="s">
        <v>862</v>
      </c>
      <c r="E320" s="46" t="s">
        <v>862</v>
      </c>
      <c r="F320" s="46" t="s">
        <v>862</v>
      </c>
      <c r="G320" s="46" t="s">
        <v>862</v>
      </c>
      <c r="H320" s="46" t="s">
        <v>862</v>
      </c>
      <c r="I320" s="46" t="s">
        <v>862</v>
      </c>
      <c r="J320" s="46" t="s">
        <v>862</v>
      </c>
      <c r="K320" s="46" t="s">
        <v>862</v>
      </c>
      <c r="L320" s="46" t="s">
        <v>862</v>
      </c>
      <c r="M320" s="46" t="s">
        <v>862</v>
      </c>
      <c r="N320" s="46"/>
      <c r="O320" s="46"/>
      <c r="P320" s="46"/>
      <c r="Q320" s="46"/>
      <c r="R320" s="46" t="s">
        <v>862</v>
      </c>
      <c r="S320" s="46" t="s">
        <v>862</v>
      </c>
      <c r="T320" s="46" t="s">
        <v>862</v>
      </c>
      <c r="U320" s="46" t="s">
        <v>862</v>
      </c>
      <c r="V320" s="46" t="s">
        <v>862</v>
      </c>
      <c r="W320" s="46" t="s">
        <v>862</v>
      </c>
      <c r="X320" s="46" t="s">
        <v>862</v>
      </c>
      <c r="Y320" s="47" t="s">
        <v>862</v>
      </c>
      <c r="Z320" s="40">
        <v>5798502.6100000003</v>
      </c>
    </row>
    <row r="321" spans="1:26" x14ac:dyDescent="0.25">
      <c r="A321" s="10" t="s">
        <v>858</v>
      </c>
      <c r="B321" s="6"/>
      <c r="C321" s="9" t="s">
        <v>863</v>
      </c>
      <c r="D321" s="45" t="s">
        <v>864</v>
      </c>
      <c r="E321" s="46" t="s">
        <v>864</v>
      </c>
      <c r="F321" s="46" t="s">
        <v>864</v>
      </c>
      <c r="G321" s="46" t="s">
        <v>864</v>
      </c>
      <c r="H321" s="46" t="s">
        <v>864</v>
      </c>
      <c r="I321" s="46" t="s">
        <v>864</v>
      </c>
      <c r="J321" s="46" t="s">
        <v>864</v>
      </c>
      <c r="K321" s="46" t="s">
        <v>864</v>
      </c>
      <c r="L321" s="46" t="s">
        <v>864</v>
      </c>
      <c r="M321" s="46" t="s">
        <v>864</v>
      </c>
      <c r="N321" s="46"/>
      <c r="O321" s="46"/>
      <c r="P321" s="46"/>
      <c r="Q321" s="46"/>
      <c r="R321" s="46" t="s">
        <v>864</v>
      </c>
      <c r="S321" s="46" t="s">
        <v>864</v>
      </c>
      <c r="T321" s="46" t="s">
        <v>864</v>
      </c>
      <c r="U321" s="46" t="s">
        <v>864</v>
      </c>
      <c r="V321" s="46" t="s">
        <v>864</v>
      </c>
      <c r="W321" s="46" t="s">
        <v>864</v>
      </c>
      <c r="X321" s="46" t="s">
        <v>864</v>
      </c>
      <c r="Y321" s="47" t="s">
        <v>864</v>
      </c>
      <c r="Z321" s="40">
        <v>898110.42999999993</v>
      </c>
    </row>
    <row r="322" spans="1:26" x14ac:dyDescent="0.25">
      <c r="A322" s="10"/>
      <c r="B322" s="15"/>
      <c r="C322" s="9" t="s">
        <v>865</v>
      </c>
      <c r="D322" s="45" t="s">
        <v>866</v>
      </c>
      <c r="E322" s="46" t="s">
        <v>866</v>
      </c>
      <c r="F322" s="46" t="s">
        <v>866</v>
      </c>
      <c r="G322" s="46" t="s">
        <v>866</v>
      </c>
      <c r="H322" s="46" t="s">
        <v>866</v>
      </c>
      <c r="I322" s="46" t="s">
        <v>866</v>
      </c>
      <c r="J322" s="46" t="s">
        <v>866</v>
      </c>
      <c r="K322" s="46" t="s">
        <v>866</v>
      </c>
      <c r="L322" s="46" t="s">
        <v>866</v>
      </c>
      <c r="M322" s="46" t="s">
        <v>866</v>
      </c>
      <c r="N322" s="46"/>
      <c r="O322" s="46"/>
      <c r="P322" s="46"/>
      <c r="Q322" s="46"/>
      <c r="R322" s="46" t="s">
        <v>866</v>
      </c>
      <c r="S322" s="46" t="s">
        <v>866</v>
      </c>
      <c r="T322" s="46" t="s">
        <v>866</v>
      </c>
      <c r="U322" s="46" t="s">
        <v>866</v>
      </c>
      <c r="V322" s="46" t="s">
        <v>866</v>
      </c>
      <c r="W322" s="46" t="s">
        <v>866</v>
      </c>
      <c r="X322" s="46" t="s">
        <v>866</v>
      </c>
      <c r="Y322" s="47" t="s">
        <v>866</v>
      </c>
      <c r="Z322" s="33">
        <v>6992913</v>
      </c>
    </row>
    <row r="323" spans="1:26" x14ac:dyDescent="0.25">
      <c r="A323" s="10" t="s">
        <v>867</v>
      </c>
      <c r="B323" s="15"/>
      <c r="C323" s="10" t="s">
        <v>868</v>
      </c>
      <c r="D323" s="54" t="s">
        <v>869</v>
      </c>
      <c r="E323" s="55" t="s">
        <v>869</v>
      </c>
      <c r="F323" s="55" t="s">
        <v>869</v>
      </c>
      <c r="G323" s="55" t="s">
        <v>869</v>
      </c>
      <c r="H323" s="55" t="s">
        <v>869</v>
      </c>
      <c r="I323" s="55" t="s">
        <v>869</v>
      </c>
      <c r="J323" s="55" t="s">
        <v>869</v>
      </c>
      <c r="K323" s="55" t="s">
        <v>869</v>
      </c>
      <c r="L323" s="55" t="s">
        <v>869</v>
      </c>
      <c r="M323" s="55" t="s">
        <v>869</v>
      </c>
      <c r="N323" s="55"/>
      <c r="O323" s="55"/>
      <c r="P323" s="55"/>
      <c r="Q323" s="55"/>
      <c r="R323" s="55" t="s">
        <v>869</v>
      </c>
      <c r="S323" s="55" t="s">
        <v>869</v>
      </c>
      <c r="T323" s="55" t="s">
        <v>869</v>
      </c>
      <c r="U323" s="55" t="s">
        <v>869</v>
      </c>
      <c r="V323" s="55" t="s">
        <v>869</v>
      </c>
      <c r="W323" s="55" t="s">
        <v>869</v>
      </c>
      <c r="X323" s="55" t="s">
        <v>869</v>
      </c>
      <c r="Y323" s="56" t="s">
        <v>869</v>
      </c>
      <c r="Z323" s="40">
        <v>6387960</v>
      </c>
    </row>
    <row r="324" spans="1:26" x14ac:dyDescent="0.25">
      <c r="A324" s="10" t="s">
        <v>867</v>
      </c>
      <c r="B324" s="15"/>
      <c r="C324" s="10" t="s">
        <v>870</v>
      </c>
      <c r="D324" s="54" t="s">
        <v>871</v>
      </c>
      <c r="E324" s="55" t="s">
        <v>871</v>
      </c>
      <c r="F324" s="55" t="s">
        <v>871</v>
      </c>
      <c r="G324" s="55" t="s">
        <v>871</v>
      </c>
      <c r="H324" s="55" t="s">
        <v>871</v>
      </c>
      <c r="I324" s="55" t="s">
        <v>871</v>
      </c>
      <c r="J324" s="55" t="s">
        <v>871</v>
      </c>
      <c r="K324" s="55" t="s">
        <v>871</v>
      </c>
      <c r="L324" s="55" t="s">
        <v>871</v>
      </c>
      <c r="M324" s="55" t="s">
        <v>871</v>
      </c>
      <c r="N324" s="55"/>
      <c r="O324" s="55"/>
      <c r="P324" s="55"/>
      <c r="Q324" s="55"/>
      <c r="R324" s="55" t="s">
        <v>871</v>
      </c>
      <c r="S324" s="55" t="s">
        <v>871</v>
      </c>
      <c r="T324" s="55" t="s">
        <v>871</v>
      </c>
      <c r="U324" s="55" t="s">
        <v>871</v>
      </c>
      <c r="V324" s="55" t="s">
        <v>871</v>
      </c>
      <c r="W324" s="55" t="s">
        <v>871</v>
      </c>
      <c r="X324" s="55" t="s">
        <v>871</v>
      </c>
      <c r="Y324" s="56" t="s">
        <v>871</v>
      </c>
      <c r="Z324" s="40">
        <v>604953</v>
      </c>
    </row>
    <row r="325" spans="1:26" x14ac:dyDescent="0.25">
      <c r="A325" s="10"/>
      <c r="B325" s="15"/>
      <c r="C325" s="9" t="s">
        <v>872</v>
      </c>
      <c r="D325" s="45" t="s">
        <v>873</v>
      </c>
      <c r="E325" s="46" t="s">
        <v>873</v>
      </c>
      <c r="F325" s="46" t="s">
        <v>873</v>
      </c>
      <c r="G325" s="46" t="s">
        <v>873</v>
      </c>
      <c r="H325" s="46" t="s">
        <v>873</v>
      </c>
      <c r="I325" s="46" t="s">
        <v>873</v>
      </c>
      <c r="J325" s="46" t="s">
        <v>873</v>
      </c>
      <c r="K325" s="46" t="s">
        <v>873</v>
      </c>
      <c r="L325" s="46" t="s">
        <v>873</v>
      </c>
      <c r="M325" s="46" t="s">
        <v>873</v>
      </c>
      <c r="N325" s="46"/>
      <c r="O325" s="46"/>
      <c r="P325" s="46"/>
      <c r="Q325" s="46"/>
      <c r="R325" s="46" t="s">
        <v>873</v>
      </c>
      <c r="S325" s="46" t="s">
        <v>873</v>
      </c>
      <c r="T325" s="46" t="s">
        <v>873</v>
      </c>
      <c r="U325" s="46" t="s">
        <v>873</v>
      </c>
      <c r="V325" s="46" t="s">
        <v>873</v>
      </c>
      <c r="W325" s="46" t="s">
        <v>873</v>
      </c>
      <c r="X325" s="46" t="s">
        <v>873</v>
      </c>
      <c r="Y325" s="47" t="s">
        <v>873</v>
      </c>
      <c r="Z325" s="33">
        <v>21657351.619999994</v>
      </c>
    </row>
    <row r="326" spans="1:26" x14ac:dyDescent="0.25">
      <c r="A326" s="10" t="s">
        <v>390</v>
      </c>
      <c r="B326" s="15" t="s">
        <v>49</v>
      </c>
      <c r="C326" s="10" t="s">
        <v>874</v>
      </c>
      <c r="D326" s="54" t="s">
        <v>875</v>
      </c>
      <c r="E326" s="55" t="s">
        <v>876</v>
      </c>
      <c r="F326" s="55" t="s">
        <v>876</v>
      </c>
      <c r="G326" s="55" t="s">
        <v>876</v>
      </c>
      <c r="H326" s="55" t="s">
        <v>876</v>
      </c>
      <c r="I326" s="55" t="s">
        <v>876</v>
      </c>
      <c r="J326" s="55" t="s">
        <v>876</v>
      </c>
      <c r="K326" s="55" t="s">
        <v>876</v>
      </c>
      <c r="L326" s="55" t="s">
        <v>876</v>
      </c>
      <c r="M326" s="55" t="s">
        <v>876</v>
      </c>
      <c r="N326" s="55"/>
      <c r="O326" s="55"/>
      <c r="P326" s="55"/>
      <c r="Q326" s="55"/>
      <c r="R326" s="55" t="s">
        <v>876</v>
      </c>
      <c r="S326" s="55" t="s">
        <v>876</v>
      </c>
      <c r="T326" s="55" t="s">
        <v>876</v>
      </c>
      <c r="U326" s="55" t="s">
        <v>876</v>
      </c>
      <c r="V326" s="55" t="s">
        <v>876</v>
      </c>
      <c r="W326" s="55" t="s">
        <v>876</v>
      </c>
      <c r="X326" s="55" t="s">
        <v>876</v>
      </c>
      <c r="Y326" s="56" t="s">
        <v>876</v>
      </c>
      <c r="Z326" s="40">
        <v>0</v>
      </c>
    </row>
    <row r="327" spans="1:26" x14ac:dyDescent="0.25">
      <c r="A327" s="10" t="s">
        <v>815</v>
      </c>
      <c r="B327" s="6"/>
      <c r="C327" s="10" t="s">
        <v>877</v>
      </c>
      <c r="D327" s="54" t="s">
        <v>878</v>
      </c>
      <c r="E327" s="55" t="s">
        <v>879</v>
      </c>
      <c r="F327" s="55" t="s">
        <v>879</v>
      </c>
      <c r="G327" s="55" t="s">
        <v>879</v>
      </c>
      <c r="H327" s="55" t="s">
        <v>879</v>
      </c>
      <c r="I327" s="55" t="s">
        <v>879</v>
      </c>
      <c r="J327" s="55" t="s">
        <v>879</v>
      </c>
      <c r="K327" s="55" t="s">
        <v>879</v>
      </c>
      <c r="L327" s="55" t="s">
        <v>879</v>
      </c>
      <c r="M327" s="55" t="s">
        <v>879</v>
      </c>
      <c r="N327" s="55"/>
      <c r="O327" s="55"/>
      <c r="P327" s="55"/>
      <c r="Q327" s="55"/>
      <c r="R327" s="55" t="s">
        <v>879</v>
      </c>
      <c r="S327" s="55" t="s">
        <v>879</v>
      </c>
      <c r="T327" s="55" t="s">
        <v>879</v>
      </c>
      <c r="U327" s="55" t="s">
        <v>879</v>
      </c>
      <c r="V327" s="55" t="s">
        <v>879</v>
      </c>
      <c r="W327" s="55" t="s">
        <v>879</v>
      </c>
      <c r="X327" s="55" t="s">
        <v>879</v>
      </c>
      <c r="Y327" s="56" t="s">
        <v>879</v>
      </c>
      <c r="Z327" s="40">
        <v>840.2</v>
      </c>
    </row>
    <row r="328" spans="1:26" x14ac:dyDescent="0.25">
      <c r="A328" s="10" t="s">
        <v>815</v>
      </c>
      <c r="B328" s="15"/>
      <c r="C328" s="10" t="s">
        <v>880</v>
      </c>
      <c r="D328" s="54" t="s">
        <v>881</v>
      </c>
      <c r="E328" s="55" t="s">
        <v>881</v>
      </c>
      <c r="F328" s="55" t="s">
        <v>881</v>
      </c>
      <c r="G328" s="55" t="s">
        <v>881</v>
      </c>
      <c r="H328" s="55" t="s">
        <v>881</v>
      </c>
      <c r="I328" s="55" t="s">
        <v>881</v>
      </c>
      <c r="J328" s="55" t="s">
        <v>881</v>
      </c>
      <c r="K328" s="55" t="s">
        <v>881</v>
      </c>
      <c r="L328" s="55" t="s">
        <v>881</v>
      </c>
      <c r="M328" s="55" t="s">
        <v>881</v>
      </c>
      <c r="N328" s="55"/>
      <c r="O328" s="55"/>
      <c r="P328" s="55"/>
      <c r="Q328" s="55"/>
      <c r="R328" s="55" t="s">
        <v>881</v>
      </c>
      <c r="S328" s="55" t="s">
        <v>881</v>
      </c>
      <c r="T328" s="55" t="s">
        <v>881</v>
      </c>
      <c r="U328" s="55" t="s">
        <v>881</v>
      </c>
      <c r="V328" s="55" t="s">
        <v>881</v>
      </c>
      <c r="W328" s="55" t="s">
        <v>881</v>
      </c>
      <c r="X328" s="55" t="s">
        <v>881</v>
      </c>
      <c r="Y328" s="56" t="s">
        <v>881</v>
      </c>
      <c r="Z328" s="40">
        <v>21656511.419999994</v>
      </c>
    </row>
    <row r="329" spans="1:26" x14ac:dyDescent="0.25">
      <c r="A329" s="10"/>
      <c r="B329" s="6"/>
      <c r="C329" s="7" t="s">
        <v>882</v>
      </c>
      <c r="D329" s="48" t="s">
        <v>883</v>
      </c>
      <c r="E329" s="49" t="s">
        <v>884</v>
      </c>
      <c r="F329" s="49" t="s">
        <v>884</v>
      </c>
      <c r="G329" s="49" t="s">
        <v>884</v>
      </c>
      <c r="H329" s="49" t="s">
        <v>884</v>
      </c>
      <c r="I329" s="49" t="s">
        <v>884</v>
      </c>
      <c r="J329" s="49" t="s">
        <v>884</v>
      </c>
      <c r="K329" s="49" t="s">
        <v>884</v>
      </c>
      <c r="L329" s="49" t="s">
        <v>884</v>
      </c>
      <c r="M329" s="49" t="s">
        <v>884</v>
      </c>
      <c r="N329" s="49"/>
      <c r="O329" s="49"/>
      <c r="P329" s="49"/>
      <c r="Q329" s="49"/>
      <c r="R329" s="49" t="s">
        <v>884</v>
      </c>
      <c r="S329" s="49" t="s">
        <v>884</v>
      </c>
      <c r="T329" s="49" t="s">
        <v>884</v>
      </c>
      <c r="U329" s="49" t="s">
        <v>884</v>
      </c>
      <c r="V329" s="49" t="s">
        <v>884</v>
      </c>
      <c r="W329" s="49" t="s">
        <v>884</v>
      </c>
      <c r="X329" s="49" t="s">
        <v>884</v>
      </c>
      <c r="Y329" s="50" t="s">
        <v>884</v>
      </c>
      <c r="Z329" s="29">
        <v>2365942.0299999998</v>
      </c>
    </row>
    <row r="330" spans="1:26" x14ac:dyDescent="0.25">
      <c r="A330" s="10" t="s">
        <v>390</v>
      </c>
      <c r="B330" s="6" t="s">
        <v>49</v>
      </c>
      <c r="C330" s="9" t="s">
        <v>885</v>
      </c>
      <c r="D330" s="45" t="s">
        <v>886</v>
      </c>
      <c r="E330" s="46" t="s">
        <v>887</v>
      </c>
      <c r="F330" s="46" t="s">
        <v>887</v>
      </c>
      <c r="G330" s="46" t="s">
        <v>887</v>
      </c>
      <c r="H330" s="46" t="s">
        <v>887</v>
      </c>
      <c r="I330" s="46" t="s">
        <v>887</v>
      </c>
      <c r="J330" s="46" t="s">
        <v>887</v>
      </c>
      <c r="K330" s="46" t="s">
        <v>887</v>
      </c>
      <c r="L330" s="46" t="s">
        <v>887</v>
      </c>
      <c r="M330" s="46" t="s">
        <v>887</v>
      </c>
      <c r="N330" s="46"/>
      <c r="O330" s="46"/>
      <c r="P330" s="46"/>
      <c r="Q330" s="46"/>
      <c r="R330" s="46" t="s">
        <v>887</v>
      </c>
      <c r="S330" s="46" t="s">
        <v>887</v>
      </c>
      <c r="T330" s="46" t="s">
        <v>887</v>
      </c>
      <c r="U330" s="46" t="s">
        <v>887</v>
      </c>
      <c r="V330" s="46" t="s">
        <v>887</v>
      </c>
      <c r="W330" s="46" t="s">
        <v>887</v>
      </c>
      <c r="X330" s="46" t="s">
        <v>887</v>
      </c>
      <c r="Y330" s="47" t="s">
        <v>887</v>
      </c>
      <c r="Z330" s="40">
        <v>25464.1</v>
      </c>
    </row>
    <row r="331" spans="1:26" ht="25.5" x14ac:dyDescent="0.25">
      <c r="A331" s="10" t="s">
        <v>888</v>
      </c>
      <c r="B331" s="6"/>
      <c r="C331" s="9" t="s">
        <v>889</v>
      </c>
      <c r="D331" s="45" t="s">
        <v>890</v>
      </c>
      <c r="E331" s="46" t="s">
        <v>891</v>
      </c>
      <c r="F331" s="46" t="s">
        <v>891</v>
      </c>
      <c r="G331" s="46" t="s">
        <v>891</v>
      </c>
      <c r="H331" s="46" t="s">
        <v>891</v>
      </c>
      <c r="I331" s="46" t="s">
        <v>891</v>
      </c>
      <c r="J331" s="46" t="s">
        <v>891</v>
      </c>
      <c r="K331" s="46" t="s">
        <v>891</v>
      </c>
      <c r="L331" s="46" t="s">
        <v>891</v>
      </c>
      <c r="M331" s="46" t="s">
        <v>891</v>
      </c>
      <c r="N331" s="46"/>
      <c r="O331" s="46"/>
      <c r="P331" s="46"/>
      <c r="Q331" s="46"/>
      <c r="R331" s="46" t="s">
        <v>891</v>
      </c>
      <c r="S331" s="46" t="s">
        <v>891</v>
      </c>
      <c r="T331" s="46" t="s">
        <v>891</v>
      </c>
      <c r="U331" s="46" t="s">
        <v>891</v>
      </c>
      <c r="V331" s="46" t="s">
        <v>891</v>
      </c>
      <c r="W331" s="46" t="s">
        <v>891</v>
      </c>
      <c r="X331" s="46" t="s">
        <v>891</v>
      </c>
      <c r="Y331" s="47" t="s">
        <v>891</v>
      </c>
      <c r="Z331" s="40">
        <v>0</v>
      </c>
    </row>
    <row r="332" spans="1:26" x14ac:dyDescent="0.25">
      <c r="A332" s="10"/>
      <c r="B332" s="6"/>
      <c r="C332" s="9" t="s">
        <v>892</v>
      </c>
      <c r="D332" s="45" t="s">
        <v>893</v>
      </c>
      <c r="E332" s="46" t="s">
        <v>894</v>
      </c>
      <c r="F332" s="46" t="s">
        <v>894</v>
      </c>
      <c r="G332" s="46" t="s">
        <v>894</v>
      </c>
      <c r="H332" s="46" t="s">
        <v>894</v>
      </c>
      <c r="I332" s="46" t="s">
        <v>894</v>
      </c>
      <c r="J332" s="46" t="s">
        <v>894</v>
      </c>
      <c r="K332" s="46" t="s">
        <v>894</v>
      </c>
      <c r="L332" s="46" t="s">
        <v>894</v>
      </c>
      <c r="M332" s="46" t="s">
        <v>894</v>
      </c>
      <c r="N332" s="46"/>
      <c r="O332" s="46"/>
      <c r="P332" s="46"/>
      <c r="Q332" s="46"/>
      <c r="R332" s="46" t="s">
        <v>894</v>
      </c>
      <c r="S332" s="46" t="s">
        <v>894</v>
      </c>
      <c r="T332" s="46" t="s">
        <v>894</v>
      </c>
      <c r="U332" s="46" t="s">
        <v>894</v>
      </c>
      <c r="V332" s="46" t="s">
        <v>894</v>
      </c>
      <c r="W332" s="46" t="s">
        <v>894</v>
      </c>
      <c r="X332" s="46" t="s">
        <v>894</v>
      </c>
      <c r="Y332" s="47" t="s">
        <v>894</v>
      </c>
      <c r="Z332" s="33">
        <v>2340477.9299999997</v>
      </c>
    </row>
    <row r="333" spans="1:26" ht="25.5" x14ac:dyDescent="0.25">
      <c r="A333" s="10" t="s">
        <v>888</v>
      </c>
      <c r="B333" s="6"/>
      <c r="C333" s="10" t="s">
        <v>895</v>
      </c>
      <c r="D333" s="54" t="s">
        <v>896</v>
      </c>
      <c r="E333" s="55" t="s">
        <v>896</v>
      </c>
      <c r="F333" s="55" t="s">
        <v>896</v>
      </c>
      <c r="G333" s="55" t="s">
        <v>896</v>
      </c>
      <c r="H333" s="55" t="s">
        <v>896</v>
      </c>
      <c r="I333" s="55" t="s">
        <v>896</v>
      </c>
      <c r="J333" s="55" t="s">
        <v>896</v>
      </c>
      <c r="K333" s="55" t="s">
        <v>896</v>
      </c>
      <c r="L333" s="55" t="s">
        <v>896</v>
      </c>
      <c r="M333" s="55" t="s">
        <v>896</v>
      </c>
      <c r="N333" s="55"/>
      <c r="O333" s="55"/>
      <c r="P333" s="55"/>
      <c r="Q333" s="55"/>
      <c r="R333" s="55" t="s">
        <v>896</v>
      </c>
      <c r="S333" s="55" t="s">
        <v>896</v>
      </c>
      <c r="T333" s="55" t="s">
        <v>896</v>
      </c>
      <c r="U333" s="55" t="s">
        <v>896</v>
      </c>
      <c r="V333" s="55" t="s">
        <v>896</v>
      </c>
      <c r="W333" s="55" t="s">
        <v>896</v>
      </c>
      <c r="X333" s="55" t="s">
        <v>896</v>
      </c>
      <c r="Y333" s="56" t="s">
        <v>896</v>
      </c>
      <c r="Z333" s="40">
        <v>32155.360000000001</v>
      </c>
    </row>
    <row r="334" spans="1:26" x14ac:dyDescent="0.25">
      <c r="A334" s="10" t="s">
        <v>897</v>
      </c>
      <c r="B334" s="6"/>
      <c r="C334" s="10" t="s">
        <v>898</v>
      </c>
      <c r="D334" s="54" t="s">
        <v>899</v>
      </c>
      <c r="E334" s="55" t="s">
        <v>899</v>
      </c>
      <c r="F334" s="55" t="s">
        <v>899</v>
      </c>
      <c r="G334" s="55" t="s">
        <v>899</v>
      </c>
      <c r="H334" s="55" t="s">
        <v>899</v>
      </c>
      <c r="I334" s="55" t="s">
        <v>899</v>
      </c>
      <c r="J334" s="55" t="s">
        <v>899</v>
      </c>
      <c r="K334" s="55" t="s">
        <v>899</v>
      </c>
      <c r="L334" s="55" t="s">
        <v>899</v>
      </c>
      <c r="M334" s="55" t="s">
        <v>899</v>
      </c>
      <c r="N334" s="55"/>
      <c r="O334" s="55"/>
      <c r="P334" s="55"/>
      <c r="Q334" s="55"/>
      <c r="R334" s="55" t="s">
        <v>899</v>
      </c>
      <c r="S334" s="55" t="s">
        <v>899</v>
      </c>
      <c r="T334" s="55" t="s">
        <v>899</v>
      </c>
      <c r="U334" s="55" t="s">
        <v>899</v>
      </c>
      <c r="V334" s="55" t="s">
        <v>899</v>
      </c>
      <c r="W334" s="55" t="s">
        <v>899</v>
      </c>
      <c r="X334" s="55" t="s">
        <v>899</v>
      </c>
      <c r="Y334" s="56" t="s">
        <v>899</v>
      </c>
      <c r="Z334" s="40">
        <v>0</v>
      </c>
    </row>
    <row r="335" spans="1:26" x14ac:dyDescent="0.25">
      <c r="A335" s="10" t="s">
        <v>897</v>
      </c>
      <c r="B335" s="6"/>
      <c r="C335" s="10" t="s">
        <v>900</v>
      </c>
      <c r="D335" s="54" t="s">
        <v>901</v>
      </c>
      <c r="E335" s="55" t="s">
        <v>899</v>
      </c>
      <c r="F335" s="55" t="s">
        <v>899</v>
      </c>
      <c r="G335" s="55" t="s">
        <v>899</v>
      </c>
      <c r="H335" s="55" t="s">
        <v>899</v>
      </c>
      <c r="I335" s="55" t="s">
        <v>899</v>
      </c>
      <c r="J335" s="55" t="s">
        <v>899</v>
      </c>
      <c r="K335" s="55" t="s">
        <v>899</v>
      </c>
      <c r="L335" s="55" t="s">
        <v>899</v>
      </c>
      <c r="M335" s="55" t="s">
        <v>899</v>
      </c>
      <c r="N335" s="55"/>
      <c r="O335" s="55"/>
      <c r="P335" s="55"/>
      <c r="Q335" s="55"/>
      <c r="R335" s="55" t="s">
        <v>899</v>
      </c>
      <c r="S335" s="55" t="s">
        <v>899</v>
      </c>
      <c r="T335" s="55" t="s">
        <v>899</v>
      </c>
      <c r="U335" s="55" t="s">
        <v>899</v>
      </c>
      <c r="V335" s="55" t="s">
        <v>899</v>
      </c>
      <c r="W335" s="55" t="s">
        <v>899</v>
      </c>
      <c r="X335" s="55" t="s">
        <v>899</v>
      </c>
      <c r="Y335" s="56" t="s">
        <v>899</v>
      </c>
      <c r="Z335" s="40">
        <v>0</v>
      </c>
    </row>
    <row r="336" spans="1:26" x14ac:dyDescent="0.25">
      <c r="A336" s="10" t="s">
        <v>897</v>
      </c>
      <c r="B336" s="6"/>
      <c r="C336" s="10" t="s">
        <v>902</v>
      </c>
      <c r="D336" s="54" t="s">
        <v>903</v>
      </c>
      <c r="E336" s="55" t="s">
        <v>904</v>
      </c>
      <c r="F336" s="55" t="s">
        <v>904</v>
      </c>
      <c r="G336" s="55" t="s">
        <v>904</v>
      </c>
      <c r="H336" s="55" t="s">
        <v>904</v>
      </c>
      <c r="I336" s="55" t="s">
        <v>904</v>
      </c>
      <c r="J336" s="55" t="s">
        <v>904</v>
      </c>
      <c r="K336" s="55" t="s">
        <v>904</v>
      </c>
      <c r="L336" s="55" t="s">
        <v>904</v>
      </c>
      <c r="M336" s="55" t="s">
        <v>904</v>
      </c>
      <c r="N336" s="55"/>
      <c r="O336" s="55"/>
      <c r="P336" s="55"/>
      <c r="Q336" s="55"/>
      <c r="R336" s="55" t="s">
        <v>904</v>
      </c>
      <c r="S336" s="55" t="s">
        <v>904</v>
      </c>
      <c r="T336" s="55" t="s">
        <v>904</v>
      </c>
      <c r="U336" s="55" t="s">
        <v>904</v>
      </c>
      <c r="V336" s="55" t="s">
        <v>904</v>
      </c>
      <c r="W336" s="55" t="s">
        <v>904</v>
      </c>
      <c r="X336" s="55" t="s">
        <v>904</v>
      </c>
      <c r="Y336" s="56" t="s">
        <v>904</v>
      </c>
      <c r="Z336" s="40">
        <v>663912.38</v>
      </c>
    </row>
    <row r="337" spans="1:26" ht="25.5" x14ac:dyDescent="0.25">
      <c r="A337" s="10" t="s">
        <v>888</v>
      </c>
      <c r="B337" s="6"/>
      <c r="C337" s="10" t="s">
        <v>905</v>
      </c>
      <c r="D337" s="54" t="s">
        <v>906</v>
      </c>
      <c r="E337" s="55" t="s">
        <v>907</v>
      </c>
      <c r="F337" s="55" t="s">
        <v>907</v>
      </c>
      <c r="G337" s="55" t="s">
        <v>907</v>
      </c>
      <c r="H337" s="55" t="s">
        <v>907</v>
      </c>
      <c r="I337" s="55" t="s">
        <v>907</v>
      </c>
      <c r="J337" s="55" t="s">
        <v>907</v>
      </c>
      <c r="K337" s="55" t="s">
        <v>907</v>
      </c>
      <c r="L337" s="55" t="s">
        <v>907</v>
      </c>
      <c r="M337" s="55" t="s">
        <v>907</v>
      </c>
      <c r="N337" s="55"/>
      <c r="O337" s="55"/>
      <c r="P337" s="55"/>
      <c r="Q337" s="55"/>
      <c r="R337" s="55" t="s">
        <v>907</v>
      </c>
      <c r="S337" s="55" t="s">
        <v>907</v>
      </c>
      <c r="T337" s="55" t="s">
        <v>907</v>
      </c>
      <c r="U337" s="55" t="s">
        <v>907</v>
      </c>
      <c r="V337" s="55" t="s">
        <v>907</v>
      </c>
      <c r="W337" s="55" t="s">
        <v>907</v>
      </c>
      <c r="X337" s="55" t="s">
        <v>907</v>
      </c>
      <c r="Y337" s="56" t="s">
        <v>907</v>
      </c>
      <c r="Z337" s="40">
        <v>1644410.19</v>
      </c>
    </row>
    <row r="338" spans="1:26" ht="25.5" x14ac:dyDescent="0.25">
      <c r="A338" s="10" t="s">
        <v>888</v>
      </c>
      <c r="B338" s="6"/>
      <c r="C338" s="10" t="s">
        <v>908</v>
      </c>
      <c r="D338" s="54" t="s">
        <v>909</v>
      </c>
      <c r="E338" s="55" t="s">
        <v>907</v>
      </c>
      <c r="F338" s="55" t="s">
        <v>907</v>
      </c>
      <c r="G338" s="55" t="s">
        <v>907</v>
      </c>
      <c r="H338" s="55" t="s">
        <v>907</v>
      </c>
      <c r="I338" s="55" t="s">
        <v>907</v>
      </c>
      <c r="J338" s="55" t="s">
        <v>907</v>
      </c>
      <c r="K338" s="55" t="s">
        <v>907</v>
      </c>
      <c r="L338" s="55" t="s">
        <v>907</v>
      </c>
      <c r="M338" s="55" t="s">
        <v>907</v>
      </c>
      <c r="N338" s="55"/>
      <c r="O338" s="55"/>
      <c r="P338" s="55"/>
      <c r="Q338" s="55"/>
      <c r="R338" s="55" t="s">
        <v>907</v>
      </c>
      <c r="S338" s="55" t="s">
        <v>907</v>
      </c>
      <c r="T338" s="55" t="s">
        <v>907</v>
      </c>
      <c r="U338" s="55" t="s">
        <v>907</v>
      </c>
      <c r="V338" s="55" t="s">
        <v>907</v>
      </c>
      <c r="W338" s="55" t="s">
        <v>907</v>
      </c>
      <c r="X338" s="55" t="s">
        <v>907</v>
      </c>
      <c r="Y338" s="56" t="s">
        <v>907</v>
      </c>
      <c r="Z338" s="40">
        <v>0</v>
      </c>
    </row>
    <row r="339" spans="1:26" x14ac:dyDescent="0.25">
      <c r="A339" s="10"/>
      <c r="B339" s="6"/>
      <c r="C339" s="9" t="s">
        <v>910</v>
      </c>
      <c r="D339" s="45" t="s">
        <v>911</v>
      </c>
      <c r="E339" s="46" t="s">
        <v>911</v>
      </c>
      <c r="F339" s="46" t="s">
        <v>911</v>
      </c>
      <c r="G339" s="46" t="s">
        <v>911</v>
      </c>
      <c r="H339" s="46" t="s">
        <v>911</v>
      </c>
      <c r="I339" s="46" t="s">
        <v>911</v>
      </c>
      <c r="J339" s="46" t="s">
        <v>911</v>
      </c>
      <c r="K339" s="46" t="s">
        <v>911</v>
      </c>
      <c r="L339" s="46" t="s">
        <v>911</v>
      </c>
      <c r="M339" s="46" t="s">
        <v>911</v>
      </c>
      <c r="N339" s="46"/>
      <c r="O339" s="46"/>
      <c r="P339" s="46"/>
      <c r="Q339" s="46"/>
      <c r="R339" s="46" t="s">
        <v>911</v>
      </c>
      <c r="S339" s="46" t="s">
        <v>911</v>
      </c>
      <c r="T339" s="46" t="s">
        <v>911</v>
      </c>
      <c r="U339" s="46" t="s">
        <v>911</v>
      </c>
      <c r="V339" s="46" t="s">
        <v>911</v>
      </c>
      <c r="W339" s="46" t="s">
        <v>911</v>
      </c>
      <c r="X339" s="46" t="s">
        <v>911</v>
      </c>
      <c r="Y339" s="47" t="s">
        <v>911</v>
      </c>
      <c r="Z339" s="33">
        <v>0</v>
      </c>
    </row>
    <row r="340" spans="1:26" x14ac:dyDescent="0.25">
      <c r="A340" s="10" t="s">
        <v>390</v>
      </c>
      <c r="B340" s="6" t="s">
        <v>49</v>
      </c>
      <c r="C340" s="10" t="s">
        <v>912</v>
      </c>
      <c r="D340" s="54" t="s">
        <v>913</v>
      </c>
      <c r="E340" s="55" t="s">
        <v>914</v>
      </c>
      <c r="F340" s="55" t="s">
        <v>914</v>
      </c>
      <c r="G340" s="55" t="s">
        <v>914</v>
      </c>
      <c r="H340" s="55" t="s">
        <v>914</v>
      </c>
      <c r="I340" s="55" t="s">
        <v>914</v>
      </c>
      <c r="J340" s="55" t="s">
        <v>914</v>
      </c>
      <c r="K340" s="55" t="s">
        <v>914</v>
      </c>
      <c r="L340" s="55" t="s">
        <v>914</v>
      </c>
      <c r="M340" s="55" t="s">
        <v>914</v>
      </c>
      <c r="N340" s="55"/>
      <c r="O340" s="55"/>
      <c r="P340" s="55"/>
      <c r="Q340" s="55"/>
      <c r="R340" s="55" t="s">
        <v>914</v>
      </c>
      <c r="S340" s="55" t="s">
        <v>914</v>
      </c>
      <c r="T340" s="55" t="s">
        <v>914</v>
      </c>
      <c r="U340" s="55" t="s">
        <v>914</v>
      </c>
      <c r="V340" s="55" t="s">
        <v>914</v>
      </c>
      <c r="W340" s="55" t="s">
        <v>914</v>
      </c>
      <c r="X340" s="55" t="s">
        <v>914</v>
      </c>
      <c r="Y340" s="56" t="s">
        <v>914</v>
      </c>
      <c r="Z340" s="40">
        <v>0</v>
      </c>
    </row>
    <row r="341" spans="1:26" ht="25.5" x14ac:dyDescent="0.25">
      <c r="A341" s="10" t="s">
        <v>888</v>
      </c>
      <c r="B341" s="6"/>
      <c r="C341" s="10" t="s">
        <v>915</v>
      </c>
      <c r="D341" s="54" t="s">
        <v>916</v>
      </c>
      <c r="E341" s="55" t="s">
        <v>917</v>
      </c>
      <c r="F341" s="55" t="s">
        <v>917</v>
      </c>
      <c r="G341" s="55" t="s">
        <v>917</v>
      </c>
      <c r="H341" s="55" t="s">
        <v>917</v>
      </c>
      <c r="I341" s="55" t="s">
        <v>917</v>
      </c>
      <c r="J341" s="55" t="s">
        <v>917</v>
      </c>
      <c r="K341" s="55" t="s">
        <v>917</v>
      </c>
      <c r="L341" s="55" t="s">
        <v>917</v>
      </c>
      <c r="M341" s="55" t="s">
        <v>917</v>
      </c>
      <c r="N341" s="55"/>
      <c r="O341" s="55"/>
      <c r="P341" s="55"/>
      <c r="Q341" s="55"/>
      <c r="R341" s="55" t="s">
        <v>917</v>
      </c>
      <c r="S341" s="55" t="s">
        <v>917</v>
      </c>
      <c r="T341" s="55" t="s">
        <v>917</v>
      </c>
      <c r="U341" s="55" t="s">
        <v>917</v>
      </c>
      <c r="V341" s="55" t="s">
        <v>917</v>
      </c>
      <c r="W341" s="55" t="s">
        <v>917</v>
      </c>
      <c r="X341" s="55" t="s">
        <v>917</v>
      </c>
      <c r="Y341" s="56" t="s">
        <v>917</v>
      </c>
      <c r="Z341" s="40">
        <v>0</v>
      </c>
    </row>
    <row r="342" spans="1:26" ht="25.5" x14ac:dyDescent="0.25">
      <c r="A342" s="10" t="s">
        <v>888</v>
      </c>
      <c r="B342" s="6" t="s">
        <v>169</v>
      </c>
      <c r="C342" s="10" t="s">
        <v>918</v>
      </c>
      <c r="D342" s="54" t="s">
        <v>919</v>
      </c>
      <c r="E342" s="55" t="s">
        <v>920</v>
      </c>
      <c r="F342" s="55" t="s">
        <v>920</v>
      </c>
      <c r="G342" s="55" t="s">
        <v>920</v>
      </c>
      <c r="H342" s="55" t="s">
        <v>920</v>
      </c>
      <c r="I342" s="55" t="s">
        <v>920</v>
      </c>
      <c r="J342" s="55" t="s">
        <v>920</v>
      </c>
      <c r="K342" s="55" t="s">
        <v>920</v>
      </c>
      <c r="L342" s="55" t="s">
        <v>920</v>
      </c>
      <c r="M342" s="55" t="s">
        <v>920</v>
      </c>
      <c r="N342" s="55"/>
      <c r="O342" s="55"/>
      <c r="P342" s="55"/>
      <c r="Q342" s="55"/>
      <c r="R342" s="55" t="s">
        <v>920</v>
      </c>
      <c r="S342" s="55" t="s">
        <v>920</v>
      </c>
      <c r="T342" s="55" t="s">
        <v>920</v>
      </c>
      <c r="U342" s="55" t="s">
        <v>920</v>
      </c>
      <c r="V342" s="55" t="s">
        <v>920</v>
      </c>
      <c r="W342" s="55" t="s">
        <v>920</v>
      </c>
      <c r="X342" s="55" t="s">
        <v>920</v>
      </c>
      <c r="Y342" s="56" t="s">
        <v>920</v>
      </c>
      <c r="Z342" s="40">
        <v>0</v>
      </c>
    </row>
    <row r="343" spans="1:26" x14ac:dyDescent="0.25">
      <c r="A343" s="10"/>
      <c r="B343" s="6"/>
      <c r="C343" s="7" t="s">
        <v>921</v>
      </c>
      <c r="D343" s="48" t="s">
        <v>922</v>
      </c>
      <c r="E343" s="49" t="s">
        <v>922</v>
      </c>
      <c r="F343" s="49" t="s">
        <v>922</v>
      </c>
      <c r="G343" s="49" t="s">
        <v>922</v>
      </c>
      <c r="H343" s="49" t="s">
        <v>922</v>
      </c>
      <c r="I343" s="49" t="s">
        <v>922</v>
      </c>
      <c r="J343" s="49" t="s">
        <v>922</v>
      </c>
      <c r="K343" s="49" t="s">
        <v>922</v>
      </c>
      <c r="L343" s="49" t="s">
        <v>922</v>
      </c>
      <c r="M343" s="49" t="s">
        <v>922</v>
      </c>
      <c r="N343" s="49"/>
      <c r="O343" s="49"/>
      <c r="P343" s="49"/>
      <c r="Q343" s="49"/>
      <c r="R343" s="49" t="s">
        <v>922</v>
      </c>
      <c r="S343" s="49" t="s">
        <v>922</v>
      </c>
      <c r="T343" s="49" t="s">
        <v>922</v>
      </c>
      <c r="U343" s="49" t="s">
        <v>922</v>
      </c>
      <c r="V343" s="49" t="s">
        <v>922</v>
      </c>
      <c r="W343" s="49" t="s">
        <v>922</v>
      </c>
      <c r="X343" s="49" t="s">
        <v>922</v>
      </c>
      <c r="Y343" s="50" t="s">
        <v>922</v>
      </c>
      <c r="Z343" s="29">
        <v>1035575.5700000001</v>
      </c>
    </row>
    <row r="344" spans="1:26" x14ac:dyDescent="0.25">
      <c r="A344" s="10" t="s">
        <v>815</v>
      </c>
      <c r="B344" s="6"/>
      <c r="C344" s="9" t="s">
        <v>923</v>
      </c>
      <c r="D344" s="45" t="s">
        <v>924</v>
      </c>
      <c r="E344" s="46" t="s">
        <v>924</v>
      </c>
      <c r="F344" s="46" t="s">
        <v>924</v>
      </c>
      <c r="G344" s="46" t="s">
        <v>924</v>
      </c>
      <c r="H344" s="46" t="s">
        <v>924</v>
      </c>
      <c r="I344" s="46" t="s">
        <v>924</v>
      </c>
      <c r="J344" s="46" t="s">
        <v>924</v>
      </c>
      <c r="K344" s="46" t="s">
        <v>924</v>
      </c>
      <c r="L344" s="46" t="s">
        <v>924</v>
      </c>
      <c r="M344" s="46" t="s">
        <v>924</v>
      </c>
      <c r="N344" s="46"/>
      <c r="O344" s="46"/>
      <c r="P344" s="46"/>
      <c r="Q344" s="46"/>
      <c r="R344" s="46" t="s">
        <v>924</v>
      </c>
      <c r="S344" s="46" t="s">
        <v>924</v>
      </c>
      <c r="T344" s="46" t="s">
        <v>924</v>
      </c>
      <c r="U344" s="46" t="s">
        <v>924</v>
      </c>
      <c r="V344" s="46" t="s">
        <v>924</v>
      </c>
      <c r="W344" s="46" t="s">
        <v>924</v>
      </c>
      <c r="X344" s="46" t="s">
        <v>924</v>
      </c>
      <c r="Y344" s="47" t="s">
        <v>924</v>
      </c>
      <c r="Z344" s="40">
        <v>0</v>
      </c>
    </row>
    <row r="345" spans="1:26" x14ac:dyDescent="0.25">
      <c r="A345" s="10" t="s">
        <v>815</v>
      </c>
      <c r="B345" s="6"/>
      <c r="C345" s="9" t="s">
        <v>925</v>
      </c>
      <c r="D345" s="45" t="s">
        <v>926</v>
      </c>
      <c r="E345" s="46" t="s">
        <v>926</v>
      </c>
      <c r="F345" s="46" t="s">
        <v>926</v>
      </c>
      <c r="G345" s="46" t="s">
        <v>926</v>
      </c>
      <c r="H345" s="46" t="s">
        <v>926</v>
      </c>
      <c r="I345" s="46" t="s">
        <v>926</v>
      </c>
      <c r="J345" s="46" t="s">
        <v>926</v>
      </c>
      <c r="K345" s="46" t="s">
        <v>926</v>
      </c>
      <c r="L345" s="46" t="s">
        <v>926</v>
      </c>
      <c r="M345" s="46" t="s">
        <v>926</v>
      </c>
      <c r="N345" s="46"/>
      <c r="O345" s="46"/>
      <c r="P345" s="46"/>
      <c r="Q345" s="46"/>
      <c r="R345" s="46" t="s">
        <v>926</v>
      </c>
      <c r="S345" s="46" t="s">
        <v>926</v>
      </c>
      <c r="T345" s="46" t="s">
        <v>926</v>
      </c>
      <c r="U345" s="46" t="s">
        <v>926</v>
      </c>
      <c r="V345" s="46" t="s">
        <v>926</v>
      </c>
      <c r="W345" s="46" t="s">
        <v>926</v>
      </c>
      <c r="X345" s="46" t="s">
        <v>926</v>
      </c>
      <c r="Y345" s="47" t="s">
        <v>926</v>
      </c>
      <c r="Z345" s="40">
        <v>1035575.5700000001</v>
      </c>
    </row>
    <row r="346" spans="1:26" x14ac:dyDescent="0.25">
      <c r="A346" s="10"/>
      <c r="B346" s="6"/>
      <c r="C346" s="5" t="s">
        <v>927</v>
      </c>
      <c r="D346" s="51" t="s">
        <v>928</v>
      </c>
      <c r="E346" s="52" t="s">
        <v>928</v>
      </c>
      <c r="F346" s="52" t="s">
        <v>928</v>
      </c>
      <c r="G346" s="52" t="s">
        <v>928</v>
      </c>
      <c r="H346" s="52" t="s">
        <v>928</v>
      </c>
      <c r="I346" s="52" t="s">
        <v>928</v>
      </c>
      <c r="J346" s="52" t="s">
        <v>928</v>
      </c>
      <c r="K346" s="52" t="s">
        <v>928</v>
      </c>
      <c r="L346" s="52" t="s">
        <v>928</v>
      </c>
      <c r="M346" s="52" t="s">
        <v>928</v>
      </c>
      <c r="N346" s="52"/>
      <c r="O346" s="52"/>
      <c r="P346" s="52"/>
      <c r="Q346" s="52"/>
      <c r="R346" s="52" t="s">
        <v>928</v>
      </c>
      <c r="S346" s="52" t="s">
        <v>928</v>
      </c>
      <c r="T346" s="52" t="s">
        <v>928</v>
      </c>
      <c r="U346" s="52" t="s">
        <v>928</v>
      </c>
      <c r="V346" s="52" t="s">
        <v>928</v>
      </c>
      <c r="W346" s="52" t="s">
        <v>928</v>
      </c>
      <c r="X346" s="52" t="s">
        <v>928</v>
      </c>
      <c r="Y346" s="53" t="s">
        <v>928</v>
      </c>
      <c r="Z346" s="30">
        <v>19646479.750000004</v>
      </c>
    </row>
    <row r="347" spans="1:26" ht="25.5" x14ac:dyDescent="0.25">
      <c r="A347" s="10" t="s">
        <v>929</v>
      </c>
      <c r="B347" s="6"/>
      <c r="C347" s="7" t="s">
        <v>930</v>
      </c>
      <c r="D347" s="48" t="s">
        <v>931</v>
      </c>
      <c r="E347" s="49" t="s">
        <v>932</v>
      </c>
      <c r="F347" s="49" t="s">
        <v>932</v>
      </c>
      <c r="G347" s="49" t="s">
        <v>932</v>
      </c>
      <c r="H347" s="49" t="s">
        <v>932</v>
      </c>
      <c r="I347" s="49" t="s">
        <v>932</v>
      </c>
      <c r="J347" s="49" t="s">
        <v>932</v>
      </c>
      <c r="K347" s="49" t="s">
        <v>932</v>
      </c>
      <c r="L347" s="49" t="s">
        <v>932</v>
      </c>
      <c r="M347" s="49" t="s">
        <v>932</v>
      </c>
      <c r="N347" s="49"/>
      <c r="O347" s="49"/>
      <c r="P347" s="49"/>
      <c r="Q347" s="49"/>
      <c r="R347" s="49" t="s">
        <v>932</v>
      </c>
      <c r="S347" s="49" t="s">
        <v>932</v>
      </c>
      <c r="T347" s="49" t="s">
        <v>932</v>
      </c>
      <c r="U347" s="49" t="s">
        <v>932</v>
      </c>
      <c r="V347" s="49" t="s">
        <v>932</v>
      </c>
      <c r="W347" s="49" t="s">
        <v>932</v>
      </c>
      <c r="X347" s="49" t="s">
        <v>932</v>
      </c>
      <c r="Y347" s="50" t="s">
        <v>932</v>
      </c>
      <c r="Z347" s="40">
        <v>892607.61</v>
      </c>
    </row>
    <row r="348" spans="1:26" ht="25.5" x14ac:dyDescent="0.25">
      <c r="A348" s="10" t="s">
        <v>929</v>
      </c>
      <c r="B348" s="15"/>
      <c r="C348" s="7" t="s">
        <v>933</v>
      </c>
      <c r="D348" s="48" t="s">
        <v>934</v>
      </c>
      <c r="E348" s="49" t="s">
        <v>935</v>
      </c>
      <c r="F348" s="49" t="s">
        <v>935</v>
      </c>
      <c r="G348" s="49" t="s">
        <v>935</v>
      </c>
      <c r="H348" s="49" t="s">
        <v>935</v>
      </c>
      <c r="I348" s="49" t="s">
        <v>935</v>
      </c>
      <c r="J348" s="49" t="s">
        <v>935</v>
      </c>
      <c r="K348" s="49" t="s">
        <v>935</v>
      </c>
      <c r="L348" s="49" t="s">
        <v>935</v>
      </c>
      <c r="M348" s="49" t="s">
        <v>935</v>
      </c>
      <c r="N348" s="49"/>
      <c r="O348" s="49"/>
      <c r="P348" s="49"/>
      <c r="Q348" s="49"/>
      <c r="R348" s="49" t="s">
        <v>935</v>
      </c>
      <c r="S348" s="49" t="s">
        <v>935</v>
      </c>
      <c r="T348" s="49" t="s">
        <v>935</v>
      </c>
      <c r="U348" s="49" t="s">
        <v>935</v>
      </c>
      <c r="V348" s="49" t="s">
        <v>935</v>
      </c>
      <c r="W348" s="49" t="s">
        <v>935</v>
      </c>
      <c r="X348" s="49" t="s">
        <v>935</v>
      </c>
      <c r="Y348" s="50" t="s">
        <v>935</v>
      </c>
      <c r="Z348" s="40">
        <v>6040310.1900000004</v>
      </c>
    </row>
    <row r="349" spans="1:26" ht="25.5" x14ac:dyDescent="0.25">
      <c r="A349" s="10" t="s">
        <v>929</v>
      </c>
      <c r="B349" s="15"/>
      <c r="C349" s="7" t="s">
        <v>936</v>
      </c>
      <c r="D349" s="48" t="s">
        <v>937</v>
      </c>
      <c r="E349" s="49" t="s">
        <v>935</v>
      </c>
      <c r="F349" s="49" t="s">
        <v>935</v>
      </c>
      <c r="G349" s="49" t="s">
        <v>935</v>
      </c>
      <c r="H349" s="49" t="s">
        <v>935</v>
      </c>
      <c r="I349" s="49" t="s">
        <v>935</v>
      </c>
      <c r="J349" s="49" t="s">
        <v>935</v>
      </c>
      <c r="K349" s="49" t="s">
        <v>935</v>
      </c>
      <c r="L349" s="49" t="s">
        <v>935</v>
      </c>
      <c r="M349" s="49" t="s">
        <v>935</v>
      </c>
      <c r="N349" s="49"/>
      <c r="O349" s="49"/>
      <c r="P349" s="49"/>
      <c r="Q349" s="49"/>
      <c r="R349" s="49" t="s">
        <v>935</v>
      </c>
      <c r="S349" s="49" t="s">
        <v>935</v>
      </c>
      <c r="T349" s="49" t="s">
        <v>935</v>
      </c>
      <c r="U349" s="49" t="s">
        <v>935</v>
      </c>
      <c r="V349" s="49" t="s">
        <v>935</v>
      </c>
      <c r="W349" s="49" t="s">
        <v>935</v>
      </c>
      <c r="X349" s="49" t="s">
        <v>935</v>
      </c>
      <c r="Y349" s="50" t="s">
        <v>935</v>
      </c>
      <c r="Z349" s="40">
        <v>7258520.3700000001</v>
      </c>
    </row>
    <row r="350" spans="1:26" ht="25.5" x14ac:dyDescent="0.25">
      <c r="A350" s="10" t="s">
        <v>929</v>
      </c>
      <c r="B350" s="15"/>
      <c r="C350" s="7" t="s">
        <v>938</v>
      </c>
      <c r="D350" s="48" t="s">
        <v>939</v>
      </c>
      <c r="E350" s="49" t="s">
        <v>940</v>
      </c>
      <c r="F350" s="49" t="s">
        <v>940</v>
      </c>
      <c r="G350" s="49" t="s">
        <v>940</v>
      </c>
      <c r="H350" s="49" t="s">
        <v>940</v>
      </c>
      <c r="I350" s="49" t="s">
        <v>940</v>
      </c>
      <c r="J350" s="49" t="s">
        <v>940</v>
      </c>
      <c r="K350" s="49" t="s">
        <v>940</v>
      </c>
      <c r="L350" s="49" t="s">
        <v>940</v>
      </c>
      <c r="M350" s="49" t="s">
        <v>940</v>
      </c>
      <c r="N350" s="49"/>
      <c r="O350" s="49"/>
      <c r="P350" s="49"/>
      <c r="Q350" s="49"/>
      <c r="R350" s="49" t="s">
        <v>940</v>
      </c>
      <c r="S350" s="49" t="s">
        <v>940</v>
      </c>
      <c r="T350" s="49" t="s">
        <v>940</v>
      </c>
      <c r="U350" s="49" t="s">
        <v>940</v>
      </c>
      <c r="V350" s="49" t="s">
        <v>940</v>
      </c>
      <c r="W350" s="49" t="s">
        <v>940</v>
      </c>
      <c r="X350" s="49" t="s">
        <v>940</v>
      </c>
      <c r="Y350" s="50" t="s">
        <v>940</v>
      </c>
      <c r="Z350" s="40">
        <v>0</v>
      </c>
    </row>
    <row r="351" spans="1:26" ht="25.5" x14ac:dyDescent="0.25">
      <c r="A351" s="10" t="s">
        <v>929</v>
      </c>
      <c r="B351" s="15"/>
      <c r="C351" s="7" t="s">
        <v>941</v>
      </c>
      <c r="D351" s="48" t="s">
        <v>942</v>
      </c>
      <c r="E351" s="49" t="s">
        <v>943</v>
      </c>
      <c r="F351" s="49" t="s">
        <v>943</v>
      </c>
      <c r="G351" s="49" t="s">
        <v>943</v>
      </c>
      <c r="H351" s="49" t="s">
        <v>943</v>
      </c>
      <c r="I351" s="49" t="s">
        <v>943</v>
      </c>
      <c r="J351" s="49" t="s">
        <v>943</v>
      </c>
      <c r="K351" s="49" t="s">
        <v>943</v>
      </c>
      <c r="L351" s="49" t="s">
        <v>943</v>
      </c>
      <c r="M351" s="49" t="s">
        <v>943</v>
      </c>
      <c r="N351" s="49"/>
      <c r="O351" s="49"/>
      <c r="P351" s="49"/>
      <c r="Q351" s="49"/>
      <c r="R351" s="49" t="s">
        <v>943</v>
      </c>
      <c r="S351" s="49" t="s">
        <v>943</v>
      </c>
      <c r="T351" s="49" t="s">
        <v>943</v>
      </c>
      <c r="U351" s="49" t="s">
        <v>943</v>
      </c>
      <c r="V351" s="49" t="s">
        <v>943</v>
      </c>
      <c r="W351" s="49" t="s">
        <v>943</v>
      </c>
      <c r="X351" s="49" t="s">
        <v>943</v>
      </c>
      <c r="Y351" s="50" t="s">
        <v>943</v>
      </c>
      <c r="Z351" s="40">
        <v>529.73</v>
      </c>
    </row>
    <row r="352" spans="1:26" ht="25.5" x14ac:dyDescent="0.25">
      <c r="A352" s="10" t="s">
        <v>929</v>
      </c>
      <c r="B352" s="15"/>
      <c r="C352" s="7" t="s">
        <v>944</v>
      </c>
      <c r="D352" s="48" t="s">
        <v>945</v>
      </c>
      <c r="E352" s="49" t="s">
        <v>946</v>
      </c>
      <c r="F352" s="49" t="s">
        <v>946</v>
      </c>
      <c r="G352" s="49" t="s">
        <v>946</v>
      </c>
      <c r="H352" s="49" t="s">
        <v>946</v>
      </c>
      <c r="I352" s="49" t="s">
        <v>946</v>
      </c>
      <c r="J352" s="49" t="s">
        <v>946</v>
      </c>
      <c r="K352" s="49" t="s">
        <v>946</v>
      </c>
      <c r="L352" s="49" t="s">
        <v>946</v>
      </c>
      <c r="M352" s="49" t="s">
        <v>946</v>
      </c>
      <c r="N352" s="49"/>
      <c r="O352" s="49"/>
      <c r="P352" s="49"/>
      <c r="Q352" s="49"/>
      <c r="R352" s="49" t="s">
        <v>946</v>
      </c>
      <c r="S352" s="49" t="s">
        <v>946</v>
      </c>
      <c r="T352" s="49" t="s">
        <v>946</v>
      </c>
      <c r="U352" s="49" t="s">
        <v>946</v>
      </c>
      <c r="V352" s="49" t="s">
        <v>946</v>
      </c>
      <c r="W352" s="49" t="s">
        <v>946</v>
      </c>
      <c r="X352" s="49" t="s">
        <v>946</v>
      </c>
      <c r="Y352" s="50" t="s">
        <v>946</v>
      </c>
      <c r="Z352" s="40">
        <v>5454511.8500000006</v>
      </c>
    </row>
    <row r="353" spans="1:26" x14ac:dyDescent="0.25">
      <c r="A353" s="10" t="s">
        <v>390</v>
      </c>
      <c r="B353" s="26" t="s">
        <v>49</v>
      </c>
      <c r="C353" s="7" t="s">
        <v>947</v>
      </c>
      <c r="D353" s="48" t="s">
        <v>948</v>
      </c>
      <c r="E353" s="49" t="s">
        <v>949</v>
      </c>
      <c r="F353" s="49" t="s">
        <v>949</v>
      </c>
      <c r="G353" s="49" t="s">
        <v>949</v>
      </c>
      <c r="H353" s="49" t="s">
        <v>949</v>
      </c>
      <c r="I353" s="49" t="s">
        <v>949</v>
      </c>
      <c r="J353" s="49" t="s">
        <v>949</v>
      </c>
      <c r="K353" s="49" t="s">
        <v>949</v>
      </c>
      <c r="L353" s="49" t="s">
        <v>949</v>
      </c>
      <c r="M353" s="49" t="s">
        <v>949</v>
      </c>
      <c r="N353" s="49"/>
      <c r="O353" s="49"/>
      <c r="P353" s="49"/>
      <c r="Q353" s="49"/>
      <c r="R353" s="49" t="s">
        <v>949</v>
      </c>
      <c r="S353" s="49" t="s">
        <v>949</v>
      </c>
      <c r="T353" s="49" t="s">
        <v>949</v>
      </c>
      <c r="U353" s="49" t="s">
        <v>949</v>
      </c>
      <c r="V353" s="49" t="s">
        <v>949</v>
      </c>
      <c r="W353" s="49" t="s">
        <v>949</v>
      </c>
      <c r="X353" s="49" t="s">
        <v>949</v>
      </c>
      <c r="Y353" s="50" t="s">
        <v>949</v>
      </c>
      <c r="Z353" s="40">
        <v>0</v>
      </c>
    </row>
    <row r="354" spans="1:26" x14ac:dyDescent="0.25">
      <c r="A354" s="10"/>
      <c r="B354" s="6"/>
      <c r="C354" s="5" t="s">
        <v>950</v>
      </c>
      <c r="D354" s="51" t="s">
        <v>951</v>
      </c>
      <c r="E354" s="52" t="s">
        <v>951</v>
      </c>
      <c r="F354" s="52" t="s">
        <v>951</v>
      </c>
      <c r="G354" s="52" t="s">
        <v>951</v>
      </c>
      <c r="H354" s="52" t="s">
        <v>951</v>
      </c>
      <c r="I354" s="52" t="s">
        <v>951</v>
      </c>
      <c r="J354" s="52" t="s">
        <v>951</v>
      </c>
      <c r="K354" s="52" t="s">
        <v>951</v>
      </c>
      <c r="L354" s="52" t="s">
        <v>951</v>
      </c>
      <c r="M354" s="52" t="s">
        <v>951</v>
      </c>
      <c r="N354" s="52"/>
      <c r="O354" s="52"/>
      <c r="P354" s="52"/>
      <c r="Q354" s="52"/>
      <c r="R354" s="52" t="s">
        <v>951</v>
      </c>
      <c r="S354" s="52" t="s">
        <v>951</v>
      </c>
      <c r="T354" s="52" t="s">
        <v>951</v>
      </c>
      <c r="U354" s="52" t="s">
        <v>951</v>
      </c>
      <c r="V354" s="52" t="s">
        <v>951</v>
      </c>
      <c r="W354" s="52" t="s">
        <v>951</v>
      </c>
      <c r="X354" s="52" t="s">
        <v>951</v>
      </c>
      <c r="Y354" s="53" t="s">
        <v>951</v>
      </c>
      <c r="Z354" s="30">
        <v>4948273.5</v>
      </c>
    </row>
    <row r="355" spans="1:26" x14ac:dyDescent="0.25">
      <c r="A355" s="10" t="s">
        <v>952</v>
      </c>
      <c r="B355" s="6"/>
      <c r="C355" s="7" t="s">
        <v>953</v>
      </c>
      <c r="D355" s="48" t="s">
        <v>954</v>
      </c>
      <c r="E355" s="49" t="s">
        <v>955</v>
      </c>
      <c r="F355" s="49" t="s">
        <v>955</v>
      </c>
      <c r="G355" s="49" t="s">
        <v>955</v>
      </c>
      <c r="H355" s="49" t="s">
        <v>955</v>
      </c>
      <c r="I355" s="49" t="s">
        <v>955</v>
      </c>
      <c r="J355" s="49" t="s">
        <v>955</v>
      </c>
      <c r="K355" s="49" t="s">
        <v>955</v>
      </c>
      <c r="L355" s="49" t="s">
        <v>955</v>
      </c>
      <c r="M355" s="49" t="s">
        <v>955</v>
      </c>
      <c r="N355" s="49"/>
      <c r="O355" s="49"/>
      <c r="P355" s="49"/>
      <c r="Q355" s="49"/>
      <c r="R355" s="49" t="s">
        <v>955</v>
      </c>
      <c r="S355" s="49" t="s">
        <v>955</v>
      </c>
      <c r="T355" s="49" t="s">
        <v>955</v>
      </c>
      <c r="U355" s="49" t="s">
        <v>955</v>
      </c>
      <c r="V355" s="49" t="s">
        <v>955</v>
      </c>
      <c r="W355" s="49" t="s">
        <v>955</v>
      </c>
      <c r="X355" s="49" t="s">
        <v>955</v>
      </c>
      <c r="Y355" s="50" t="s">
        <v>955</v>
      </c>
      <c r="Z355" s="40">
        <v>224316.58000000002</v>
      </c>
    </row>
    <row r="356" spans="1:26" x14ac:dyDescent="0.25">
      <c r="A356" s="10"/>
      <c r="B356" s="6"/>
      <c r="C356" s="7" t="s">
        <v>956</v>
      </c>
      <c r="D356" s="48" t="s">
        <v>957</v>
      </c>
      <c r="E356" s="49" t="s">
        <v>957</v>
      </c>
      <c r="F356" s="49" t="s">
        <v>957</v>
      </c>
      <c r="G356" s="49" t="s">
        <v>957</v>
      </c>
      <c r="H356" s="49" t="s">
        <v>957</v>
      </c>
      <c r="I356" s="49" t="s">
        <v>957</v>
      </c>
      <c r="J356" s="49" t="s">
        <v>957</v>
      </c>
      <c r="K356" s="49" t="s">
        <v>957</v>
      </c>
      <c r="L356" s="49" t="s">
        <v>957</v>
      </c>
      <c r="M356" s="49" t="s">
        <v>957</v>
      </c>
      <c r="N356" s="49"/>
      <c r="O356" s="49"/>
      <c r="P356" s="49"/>
      <c r="Q356" s="49"/>
      <c r="R356" s="49" t="s">
        <v>957</v>
      </c>
      <c r="S356" s="49" t="s">
        <v>957</v>
      </c>
      <c r="T356" s="49" t="s">
        <v>957</v>
      </c>
      <c r="U356" s="49" t="s">
        <v>957</v>
      </c>
      <c r="V356" s="49" t="s">
        <v>957</v>
      </c>
      <c r="W356" s="49" t="s">
        <v>957</v>
      </c>
      <c r="X356" s="49" t="s">
        <v>957</v>
      </c>
      <c r="Y356" s="50" t="s">
        <v>957</v>
      </c>
      <c r="Z356" s="29">
        <v>4723956.92</v>
      </c>
    </row>
    <row r="357" spans="1:26" x14ac:dyDescent="0.25">
      <c r="A357" s="10" t="s">
        <v>952</v>
      </c>
      <c r="B357" s="6"/>
      <c r="C357" s="9" t="s">
        <v>958</v>
      </c>
      <c r="D357" s="45" t="s">
        <v>959</v>
      </c>
      <c r="E357" s="46" t="s">
        <v>959</v>
      </c>
      <c r="F357" s="46" t="s">
        <v>959</v>
      </c>
      <c r="G357" s="46" t="s">
        <v>959</v>
      </c>
      <c r="H357" s="46" t="s">
        <v>959</v>
      </c>
      <c r="I357" s="46" t="s">
        <v>959</v>
      </c>
      <c r="J357" s="46" t="s">
        <v>959</v>
      </c>
      <c r="K357" s="46" t="s">
        <v>959</v>
      </c>
      <c r="L357" s="46" t="s">
        <v>959</v>
      </c>
      <c r="M357" s="46" t="s">
        <v>959</v>
      </c>
      <c r="N357" s="46"/>
      <c r="O357" s="46"/>
      <c r="P357" s="46"/>
      <c r="Q357" s="46"/>
      <c r="R357" s="46" t="s">
        <v>959</v>
      </c>
      <c r="S357" s="46" t="s">
        <v>959</v>
      </c>
      <c r="T357" s="46" t="s">
        <v>959</v>
      </c>
      <c r="U357" s="46" t="s">
        <v>959</v>
      </c>
      <c r="V357" s="46" t="s">
        <v>959</v>
      </c>
      <c r="W357" s="46" t="s">
        <v>959</v>
      </c>
      <c r="X357" s="46" t="s">
        <v>959</v>
      </c>
      <c r="Y357" s="47" t="s">
        <v>959</v>
      </c>
      <c r="Z357" s="40">
        <v>4205810.7</v>
      </c>
    </row>
    <row r="358" spans="1:26" x14ac:dyDescent="0.25">
      <c r="A358" s="10" t="s">
        <v>952</v>
      </c>
      <c r="B358" s="6"/>
      <c r="C358" s="9" t="s">
        <v>960</v>
      </c>
      <c r="D358" s="45" t="s">
        <v>961</v>
      </c>
      <c r="E358" s="46" t="s">
        <v>961</v>
      </c>
      <c r="F358" s="46" t="s">
        <v>961</v>
      </c>
      <c r="G358" s="46" t="s">
        <v>961</v>
      </c>
      <c r="H358" s="46" t="s">
        <v>961</v>
      </c>
      <c r="I358" s="46" t="s">
        <v>961</v>
      </c>
      <c r="J358" s="46" t="s">
        <v>961</v>
      </c>
      <c r="K358" s="46" t="s">
        <v>961</v>
      </c>
      <c r="L358" s="46" t="s">
        <v>961</v>
      </c>
      <c r="M358" s="46" t="s">
        <v>961</v>
      </c>
      <c r="N358" s="46"/>
      <c r="O358" s="46"/>
      <c r="P358" s="46"/>
      <c r="Q358" s="46"/>
      <c r="R358" s="46" t="s">
        <v>961</v>
      </c>
      <c r="S358" s="46" t="s">
        <v>961</v>
      </c>
      <c r="T358" s="46" t="s">
        <v>961</v>
      </c>
      <c r="U358" s="46" t="s">
        <v>961</v>
      </c>
      <c r="V358" s="46" t="s">
        <v>961</v>
      </c>
      <c r="W358" s="46" t="s">
        <v>961</v>
      </c>
      <c r="X358" s="46" t="s">
        <v>961</v>
      </c>
      <c r="Y358" s="47" t="s">
        <v>961</v>
      </c>
      <c r="Z358" s="40">
        <v>518146.22</v>
      </c>
    </row>
    <row r="359" spans="1:26" x14ac:dyDescent="0.25">
      <c r="A359" s="10"/>
      <c r="B359" s="6"/>
      <c r="C359" s="7" t="s">
        <v>962</v>
      </c>
      <c r="D359" s="48" t="s">
        <v>963</v>
      </c>
      <c r="E359" s="49" t="s">
        <v>963</v>
      </c>
      <c r="F359" s="49" t="s">
        <v>963</v>
      </c>
      <c r="G359" s="49" t="s">
        <v>963</v>
      </c>
      <c r="H359" s="49" t="s">
        <v>963</v>
      </c>
      <c r="I359" s="49" t="s">
        <v>963</v>
      </c>
      <c r="J359" s="49" t="s">
        <v>963</v>
      </c>
      <c r="K359" s="49" t="s">
        <v>963</v>
      </c>
      <c r="L359" s="49" t="s">
        <v>963</v>
      </c>
      <c r="M359" s="49" t="s">
        <v>963</v>
      </c>
      <c r="N359" s="49"/>
      <c r="O359" s="49"/>
      <c r="P359" s="49"/>
      <c r="Q359" s="49"/>
      <c r="R359" s="49" t="s">
        <v>963</v>
      </c>
      <c r="S359" s="49" t="s">
        <v>963</v>
      </c>
      <c r="T359" s="49" t="s">
        <v>963</v>
      </c>
      <c r="U359" s="49" t="s">
        <v>963</v>
      </c>
      <c r="V359" s="49" t="s">
        <v>963</v>
      </c>
      <c r="W359" s="49" t="s">
        <v>963</v>
      </c>
      <c r="X359" s="49" t="s">
        <v>963</v>
      </c>
      <c r="Y359" s="50" t="s">
        <v>963</v>
      </c>
      <c r="Z359" s="29">
        <v>0</v>
      </c>
    </row>
    <row r="360" spans="1:26" x14ac:dyDescent="0.25">
      <c r="A360" s="10" t="s">
        <v>952</v>
      </c>
      <c r="B360" s="6"/>
      <c r="C360" s="9" t="s">
        <v>964</v>
      </c>
      <c r="D360" s="45" t="s">
        <v>965</v>
      </c>
      <c r="E360" s="46" t="s">
        <v>965</v>
      </c>
      <c r="F360" s="46" t="s">
        <v>965</v>
      </c>
      <c r="G360" s="46" t="s">
        <v>965</v>
      </c>
      <c r="H360" s="46" t="s">
        <v>965</v>
      </c>
      <c r="I360" s="46" t="s">
        <v>965</v>
      </c>
      <c r="J360" s="46" t="s">
        <v>965</v>
      </c>
      <c r="K360" s="46" t="s">
        <v>965</v>
      </c>
      <c r="L360" s="46" t="s">
        <v>965</v>
      </c>
      <c r="M360" s="46" t="s">
        <v>965</v>
      </c>
      <c r="N360" s="46"/>
      <c r="O360" s="46"/>
      <c r="P360" s="46"/>
      <c r="Q360" s="46"/>
      <c r="R360" s="46" t="s">
        <v>965</v>
      </c>
      <c r="S360" s="46" t="s">
        <v>965</v>
      </c>
      <c r="T360" s="46" t="s">
        <v>965</v>
      </c>
      <c r="U360" s="46" t="s">
        <v>965</v>
      </c>
      <c r="V360" s="46" t="s">
        <v>965</v>
      </c>
      <c r="W360" s="46" t="s">
        <v>965</v>
      </c>
      <c r="X360" s="46" t="s">
        <v>965</v>
      </c>
      <c r="Y360" s="47" t="s">
        <v>965</v>
      </c>
      <c r="Z360" s="40">
        <v>0</v>
      </c>
    </row>
    <row r="361" spans="1:26" x14ac:dyDescent="0.25">
      <c r="A361" s="10" t="s">
        <v>952</v>
      </c>
      <c r="B361" s="6"/>
      <c r="C361" s="9" t="s">
        <v>966</v>
      </c>
      <c r="D361" s="45" t="s">
        <v>967</v>
      </c>
      <c r="E361" s="46" t="s">
        <v>967</v>
      </c>
      <c r="F361" s="46" t="s">
        <v>967</v>
      </c>
      <c r="G361" s="46" t="s">
        <v>967</v>
      </c>
      <c r="H361" s="46" t="s">
        <v>967</v>
      </c>
      <c r="I361" s="46" t="s">
        <v>967</v>
      </c>
      <c r="J361" s="46" t="s">
        <v>967</v>
      </c>
      <c r="K361" s="46" t="s">
        <v>967</v>
      </c>
      <c r="L361" s="46" t="s">
        <v>967</v>
      </c>
      <c r="M361" s="46" t="s">
        <v>967</v>
      </c>
      <c r="N361" s="46"/>
      <c r="O361" s="46"/>
      <c r="P361" s="46"/>
      <c r="Q361" s="46"/>
      <c r="R361" s="46" t="s">
        <v>967</v>
      </c>
      <c r="S361" s="46" t="s">
        <v>967</v>
      </c>
      <c r="T361" s="46" t="s">
        <v>967</v>
      </c>
      <c r="U361" s="46" t="s">
        <v>967</v>
      </c>
      <c r="V361" s="46" t="s">
        <v>967</v>
      </c>
      <c r="W361" s="46" t="s">
        <v>967</v>
      </c>
      <c r="X361" s="46" t="s">
        <v>967</v>
      </c>
      <c r="Y361" s="47" t="s">
        <v>967</v>
      </c>
      <c r="Z361" s="40">
        <v>0</v>
      </c>
    </row>
    <row r="362" spans="1:26" x14ac:dyDescent="0.25">
      <c r="A362" s="10" t="s">
        <v>952</v>
      </c>
      <c r="B362" s="6"/>
      <c r="C362" s="7" t="s">
        <v>968</v>
      </c>
      <c r="D362" s="48" t="s">
        <v>969</v>
      </c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50"/>
      <c r="Z362" s="40">
        <v>0</v>
      </c>
    </row>
    <row r="363" spans="1:26" x14ac:dyDescent="0.25">
      <c r="A363" s="10" t="s">
        <v>390</v>
      </c>
      <c r="B363" s="6" t="s">
        <v>49</v>
      </c>
      <c r="C363" s="7" t="s">
        <v>970</v>
      </c>
      <c r="D363" s="48" t="s">
        <v>971</v>
      </c>
      <c r="E363" s="49" t="s">
        <v>972</v>
      </c>
      <c r="F363" s="49" t="s">
        <v>972</v>
      </c>
      <c r="G363" s="49" t="s">
        <v>972</v>
      </c>
      <c r="H363" s="49" t="s">
        <v>972</v>
      </c>
      <c r="I363" s="49" t="s">
        <v>972</v>
      </c>
      <c r="J363" s="49" t="s">
        <v>972</v>
      </c>
      <c r="K363" s="49" t="s">
        <v>972</v>
      </c>
      <c r="L363" s="49" t="s">
        <v>972</v>
      </c>
      <c r="M363" s="49" t="s">
        <v>972</v>
      </c>
      <c r="N363" s="49"/>
      <c r="O363" s="49"/>
      <c r="P363" s="49"/>
      <c r="Q363" s="49"/>
      <c r="R363" s="49" t="s">
        <v>972</v>
      </c>
      <c r="S363" s="49" t="s">
        <v>972</v>
      </c>
      <c r="T363" s="49" t="s">
        <v>972</v>
      </c>
      <c r="U363" s="49" t="s">
        <v>972</v>
      </c>
      <c r="V363" s="49" t="s">
        <v>972</v>
      </c>
      <c r="W363" s="49" t="s">
        <v>972</v>
      </c>
      <c r="X363" s="49" t="s">
        <v>972</v>
      </c>
      <c r="Y363" s="50" t="s">
        <v>972</v>
      </c>
      <c r="Z363" s="40">
        <v>0</v>
      </c>
    </row>
    <row r="364" spans="1:26" x14ac:dyDescent="0.25">
      <c r="A364" s="24"/>
      <c r="B364" s="6"/>
      <c r="C364" s="19" t="s">
        <v>973</v>
      </c>
      <c r="D364" s="69" t="s">
        <v>974</v>
      </c>
      <c r="E364" s="70" t="s">
        <v>974</v>
      </c>
      <c r="F364" s="70" t="s">
        <v>974</v>
      </c>
      <c r="G364" s="70" t="s">
        <v>974</v>
      </c>
      <c r="H364" s="70" t="s">
        <v>974</v>
      </c>
      <c r="I364" s="70" t="s">
        <v>974</v>
      </c>
      <c r="J364" s="70" t="s">
        <v>974</v>
      </c>
      <c r="K364" s="70" t="s">
        <v>974</v>
      </c>
      <c r="L364" s="70" t="s">
        <v>974</v>
      </c>
      <c r="M364" s="70" t="s">
        <v>974</v>
      </c>
      <c r="N364" s="70"/>
      <c r="O364" s="70"/>
      <c r="P364" s="70"/>
      <c r="Q364" s="70"/>
      <c r="R364" s="70" t="s">
        <v>974</v>
      </c>
      <c r="S364" s="70" t="s">
        <v>974</v>
      </c>
      <c r="T364" s="70" t="s">
        <v>974</v>
      </c>
      <c r="U364" s="70" t="s">
        <v>974</v>
      </c>
      <c r="V364" s="70" t="s">
        <v>974</v>
      </c>
      <c r="W364" s="70" t="s">
        <v>974</v>
      </c>
      <c r="X364" s="70" t="s">
        <v>974</v>
      </c>
      <c r="Y364" s="71" t="s">
        <v>974</v>
      </c>
      <c r="Z364" s="29">
        <v>239128740.24999997</v>
      </c>
    </row>
    <row r="365" spans="1:26" x14ac:dyDescent="0.25">
      <c r="A365" s="10"/>
      <c r="B365" s="6"/>
      <c r="C365" s="5" t="s">
        <v>975</v>
      </c>
      <c r="D365" s="51" t="s">
        <v>976</v>
      </c>
      <c r="E365" s="52" t="s">
        <v>976</v>
      </c>
      <c r="F365" s="52" t="s">
        <v>976</v>
      </c>
      <c r="G365" s="52" t="s">
        <v>976</v>
      </c>
      <c r="H365" s="52" t="s">
        <v>976</v>
      </c>
      <c r="I365" s="52" t="s">
        <v>976</v>
      </c>
      <c r="J365" s="52" t="s">
        <v>976</v>
      </c>
      <c r="K365" s="52" t="s">
        <v>976</v>
      </c>
      <c r="L365" s="52" t="s">
        <v>976</v>
      </c>
      <c r="M365" s="52" t="s">
        <v>976</v>
      </c>
      <c r="N365" s="52"/>
      <c r="O365" s="52"/>
      <c r="P365" s="52"/>
      <c r="Q365" s="52"/>
      <c r="R365" s="52" t="s">
        <v>976</v>
      </c>
      <c r="S365" s="52" t="s">
        <v>976</v>
      </c>
      <c r="T365" s="52" t="s">
        <v>976</v>
      </c>
      <c r="U365" s="52" t="s">
        <v>976</v>
      </c>
      <c r="V365" s="52" t="s">
        <v>976</v>
      </c>
      <c r="W365" s="52" t="s">
        <v>976</v>
      </c>
      <c r="X365" s="52" t="s">
        <v>976</v>
      </c>
      <c r="Y365" s="53" t="s">
        <v>976</v>
      </c>
      <c r="Z365" s="30">
        <v>205582173.70999998</v>
      </c>
    </row>
    <row r="366" spans="1:26" x14ac:dyDescent="0.25">
      <c r="A366" s="10"/>
      <c r="B366" s="6"/>
      <c r="C366" s="7" t="s">
        <v>977</v>
      </c>
      <c r="D366" s="48" t="s">
        <v>978</v>
      </c>
      <c r="E366" s="49" t="s">
        <v>978</v>
      </c>
      <c r="F366" s="49" t="s">
        <v>978</v>
      </c>
      <c r="G366" s="49" t="s">
        <v>978</v>
      </c>
      <c r="H366" s="49" t="s">
        <v>978</v>
      </c>
      <c r="I366" s="49" t="s">
        <v>978</v>
      </c>
      <c r="J366" s="49" t="s">
        <v>978</v>
      </c>
      <c r="K366" s="49" t="s">
        <v>978</v>
      </c>
      <c r="L366" s="49" t="s">
        <v>978</v>
      </c>
      <c r="M366" s="49" t="s">
        <v>978</v>
      </c>
      <c r="N366" s="49"/>
      <c r="O366" s="49"/>
      <c r="P366" s="49"/>
      <c r="Q366" s="49"/>
      <c r="R366" s="49" t="s">
        <v>978</v>
      </c>
      <c r="S366" s="49" t="s">
        <v>978</v>
      </c>
      <c r="T366" s="49" t="s">
        <v>978</v>
      </c>
      <c r="U366" s="49" t="s">
        <v>978</v>
      </c>
      <c r="V366" s="49" t="s">
        <v>978</v>
      </c>
      <c r="W366" s="49" t="s">
        <v>978</v>
      </c>
      <c r="X366" s="49" t="s">
        <v>978</v>
      </c>
      <c r="Y366" s="50" t="s">
        <v>978</v>
      </c>
      <c r="Z366" s="29">
        <v>103214618.26999998</v>
      </c>
    </row>
    <row r="367" spans="1:26" x14ac:dyDescent="0.25">
      <c r="A367" s="10"/>
      <c r="B367" s="6"/>
      <c r="C367" s="9" t="s">
        <v>979</v>
      </c>
      <c r="D367" s="45" t="s">
        <v>980</v>
      </c>
      <c r="E367" s="46" t="s">
        <v>980</v>
      </c>
      <c r="F367" s="46" t="s">
        <v>980</v>
      </c>
      <c r="G367" s="46" t="s">
        <v>980</v>
      </c>
      <c r="H367" s="46" t="s">
        <v>980</v>
      </c>
      <c r="I367" s="46" t="s">
        <v>980</v>
      </c>
      <c r="J367" s="46" t="s">
        <v>980</v>
      </c>
      <c r="K367" s="46" t="s">
        <v>980</v>
      </c>
      <c r="L367" s="46" t="s">
        <v>980</v>
      </c>
      <c r="M367" s="46" t="s">
        <v>980</v>
      </c>
      <c r="N367" s="46"/>
      <c r="O367" s="46"/>
      <c r="P367" s="46"/>
      <c r="Q367" s="46"/>
      <c r="R367" s="46" t="s">
        <v>980</v>
      </c>
      <c r="S367" s="46" t="s">
        <v>980</v>
      </c>
      <c r="T367" s="46" t="s">
        <v>980</v>
      </c>
      <c r="U367" s="46" t="s">
        <v>980</v>
      </c>
      <c r="V367" s="46" t="s">
        <v>980</v>
      </c>
      <c r="W367" s="46" t="s">
        <v>980</v>
      </c>
      <c r="X367" s="46" t="s">
        <v>980</v>
      </c>
      <c r="Y367" s="47" t="s">
        <v>980</v>
      </c>
      <c r="Z367" s="33">
        <v>96266230.559999987</v>
      </c>
    </row>
    <row r="368" spans="1:26" ht="25.5" x14ac:dyDescent="0.25">
      <c r="A368" s="10" t="s">
        <v>981</v>
      </c>
      <c r="B368" s="15"/>
      <c r="C368" s="9" t="s">
        <v>982</v>
      </c>
      <c r="D368" s="45" t="s">
        <v>983</v>
      </c>
      <c r="E368" s="46" t="s">
        <v>984</v>
      </c>
      <c r="F368" s="46" t="s">
        <v>984</v>
      </c>
      <c r="G368" s="46" t="s">
        <v>984</v>
      </c>
      <c r="H368" s="46" t="s">
        <v>984</v>
      </c>
      <c r="I368" s="46" t="s">
        <v>984</v>
      </c>
      <c r="J368" s="46" t="s">
        <v>984</v>
      </c>
      <c r="K368" s="46" t="s">
        <v>984</v>
      </c>
      <c r="L368" s="46" t="s">
        <v>984</v>
      </c>
      <c r="M368" s="46" t="s">
        <v>984</v>
      </c>
      <c r="N368" s="46"/>
      <c r="O368" s="46"/>
      <c r="P368" s="46"/>
      <c r="Q368" s="46"/>
      <c r="R368" s="46" t="s">
        <v>984</v>
      </c>
      <c r="S368" s="46" t="s">
        <v>984</v>
      </c>
      <c r="T368" s="46" t="s">
        <v>984</v>
      </c>
      <c r="U368" s="46" t="s">
        <v>984</v>
      </c>
      <c r="V368" s="46" t="s">
        <v>984</v>
      </c>
      <c r="W368" s="46" t="s">
        <v>984</v>
      </c>
      <c r="X368" s="46" t="s">
        <v>984</v>
      </c>
      <c r="Y368" s="47" t="s">
        <v>984</v>
      </c>
      <c r="Z368" s="40">
        <v>93825676.819999993</v>
      </c>
    </row>
    <row r="369" spans="1:26" ht="25.5" x14ac:dyDescent="0.25">
      <c r="A369" s="10" t="s">
        <v>985</v>
      </c>
      <c r="B369" s="15"/>
      <c r="C369" s="9" t="s">
        <v>986</v>
      </c>
      <c r="D369" s="45" t="s">
        <v>987</v>
      </c>
      <c r="E369" s="46" t="s">
        <v>984</v>
      </c>
      <c r="F369" s="46" t="s">
        <v>984</v>
      </c>
      <c r="G369" s="46" t="s">
        <v>984</v>
      </c>
      <c r="H369" s="46" t="s">
        <v>984</v>
      </c>
      <c r="I369" s="46" t="s">
        <v>984</v>
      </c>
      <c r="J369" s="46" t="s">
        <v>984</v>
      </c>
      <c r="K369" s="46" t="s">
        <v>984</v>
      </c>
      <c r="L369" s="46" t="s">
        <v>984</v>
      </c>
      <c r="M369" s="46" t="s">
        <v>984</v>
      </c>
      <c r="N369" s="46"/>
      <c r="O369" s="46"/>
      <c r="P369" s="46"/>
      <c r="Q369" s="46"/>
      <c r="R369" s="46" t="s">
        <v>984</v>
      </c>
      <c r="S369" s="46" t="s">
        <v>984</v>
      </c>
      <c r="T369" s="46" t="s">
        <v>984</v>
      </c>
      <c r="U369" s="46" t="s">
        <v>984</v>
      </c>
      <c r="V369" s="46" t="s">
        <v>984</v>
      </c>
      <c r="W369" s="46" t="s">
        <v>984</v>
      </c>
      <c r="X369" s="46" t="s">
        <v>984</v>
      </c>
      <c r="Y369" s="47" t="s">
        <v>984</v>
      </c>
      <c r="Z369" s="40">
        <v>2440553.7400000007</v>
      </c>
    </row>
    <row r="370" spans="1:26" ht="25.5" x14ac:dyDescent="0.25">
      <c r="A370" s="10" t="s">
        <v>988</v>
      </c>
      <c r="B370" s="15"/>
      <c r="C370" s="9" t="s">
        <v>989</v>
      </c>
      <c r="D370" s="45" t="s">
        <v>990</v>
      </c>
      <c r="E370" s="46" t="s">
        <v>984</v>
      </c>
      <c r="F370" s="46" t="s">
        <v>984</v>
      </c>
      <c r="G370" s="46" t="s">
        <v>984</v>
      </c>
      <c r="H370" s="46" t="s">
        <v>984</v>
      </c>
      <c r="I370" s="46" t="s">
        <v>984</v>
      </c>
      <c r="J370" s="46" t="s">
        <v>984</v>
      </c>
      <c r="K370" s="46" t="s">
        <v>984</v>
      </c>
      <c r="L370" s="46" t="s">
        <v>984</v>
      </c>
      <c r="M370" s="46" t="s">
        <v>984</v>
      </c>
      <c r="N370" s="46"/>
      <c r="O370" s="46"/>
      <c r="P370" s="46"/>
      <c r="Q370" s="46"/>
      <c r="R370" s="46" t="s">
        <v>984</v>
      </c>
      <c r="S370" s="46" t="s">
        <v>984</v>
      </c>
      <c r="T370" s="46" t="s">
        <v>984</v>
      </c>
      <c r="U370" s="46" t="s">
        <v>984</v>
      </c>
      <c r="V370" s="46" t="s">
        <v>984</v>
      </c>
      <c r="W370" s="46" t="s">
        <v>984</v>
      </c>
      <c r="X370" s="46" t="s">
        <v>984</v>
      </c>
      <c r="Y370" s="47" t="s">
        <v>984</v>
      </c>
      <c r="Z370" s="40">
        <v>0</v>
      </c>
    </row>
    <row r="371" spans="1:26" x14ac:dyDescent="0.25">
      <c r="A371" s="10"/>
      <c r="B371" s="6"/>
      <c r="C371" s="9" t="s">
        <v>991</v>
      </c>
      <c r="D371" s="45" t="s">
        <v>992</v>
      </c>
      <c r="E371" s="46" t="s">
        <v>992</v>
      </c>
      <c r="F371" s="46" t="s">
        <v>992</v>
      </c>
      <c r="G371" s="46" t="s">
        <v>992</v>
      </c>
      <c r="H371" s="46" t="s">
        <v>992</v>
      </c>
      <c r="I371" s="46" t="s">
        <v>992</v>
      </c>
      <c r="J371" s="46" t="s">
        <v>992</v>
      </c>
      <c r="K371" s="46" t="s">
        <v>992</v>
      </c>
      <c r="L371" s="46" t="s">
        <v>992</v>
      </c>
      <c r="M371" s="46" t="s">
        <v>992</v>
      </c>
      <c r="N371" s="46"/>
      <c r="O371" s="46"/>
      <c r="P371" s="46"/>
      <c r="Q371" s="46"/>
      <c r="R371" s="46" t="s">
        <v>992</v>
      </c>
      <c r="S371" s="46" t="s">
        <v>992</v>
      </c>
      <c r="T371" s="46" t="s">
        <v>992</v>
      </c>
      <c r="U371" s="46" t="s">
        <v>992</v>
      </c>
      <c r="V371" s="46" t="s">
        <v>992</v>
      </c>
      <c r="W371" s="46" t="s">
        <v>992</v>
      </c>
      <c r="X371" s="46" t="s">
        <v>992</v>
      </c>
      <c r="Y371" s="47" t="s">
        <v>992</v>
      </c>
      <c r="Z371" s="33">
        <v>6948387.71</v>
      </c>
    </row>
    <row r="372" spans="1:26" ht="25.5" x14ac:dyDescent="0.25">
      <c r="A372" s="10" t="s">
        <v>981</v>
      </c>
      <c r="B372" s="15"/>
      <c r="C372" s="9" t="s">
        <v>993</v>
      </c>
      <c r="D372" s="45" t="s">
        <v>994</v>
      </c>
      <c r="E372" s="46" t="s">
        <v>984</v>
      </c>
      <c r="F372" s="46" t="s">
        <v>984</v>
      </c>
      <c r="G372" s="46" t="s">
        <v>984</v>
      </c>
      <c r="H372" s="46" t="s">
        <v>984</v>
      </c>
      <c r="I372" s="46" t="s">
        <v>984</v>
      </c>
      <c r="J372" s="46" t="s">
        <v>984</v>
      </c>
      <c r="K372" s="46" t="s">
        <v>984</v>
      </c>
      <c r="L372" s="46" t="s">
        <v>984</v>
      </c>
      <c r="M372" s="46" t="s">
        <v>984</v>
      </c>
      <c r="N372" s="46"/>
      <c r="O372" s="46"/>
      <c r="P372" s="46"/>
      <c r="Q372" s="46"/>
      <c r="R372" s="46" t="s">
        <v>984</v>
      </c>
      <c r="S372" s="46" t="s">
        <v>984</v>
      </c>
      <c r="T372" s="46" t="s">
        <v>984</v>
      </c>
      <c r="U372" s="46" t="s">
        <v>984</v>
      </c>
      <c r="V372" s="46" t="s">
        <v>984</v>
      </c>
      <c r="W372" s="46" t="s">
        <v>984</v>
      </c>
      <c r="X372" s="46" t="s">
        <v>984</v>
      </c>
      <c r="Y372" s="47" t="s">
        <v>984</v>
      </c>
      <c r="Z372" s="40">
        <v>6452739.5</v>
      </c>
    </row>
    <row r="373" spans="1:26" ht="25.5" x14ac:dyDescent="0.25">
      <c r="A373" s="10" t="s">
        <v>985</v>
      </c>
      <c r="B373" s="15"/>
      <c r="C373" s="9" t="s">
        <v>995</v>
      </c>
      <c r="D373" s="45" t="s">
        <v>996</v>
      </c>
      <c r="E373" s="46" t="s">
        <v>984</v>
      </c>
      <c r="F373" s="46" t="s">
        <v>984</v>
      </c>
      <c r="G373" s="46" t="s">
        <v>984</v>
      </c>
      <c r="H373" s="46" t="s">
        <v>984</v>
      </c>
      <c r="I373" s="46" t="s">
        <v>984</v>
      </c>
      <c r="J373" s="46" t="s">
        <v>984</v>
      </c>
      <c r="K373" s="46" t="s">
        <v>984</v>
      </c>
      <c r="L373" s="46" t="s">
        <v>984</v>
      </c>
      <c r="M373" s="46" t="s">
        <v>984</v>
      </c>
      <c r="N373" s="46"/>
      <c r="O373" s="46"/>
      <c r="P373" s="46"/>
      <c r="Q373" s="46"/>
      <c r="R373" s="46" t="s">
        <v>984</v>
      </c>
      <c r="S373" s="46" t="s">
        <v>984</v>
      </c>
      <c r="T373" s="46" t="s">
        <v>984</v>
      </c>
      <c r="U373" s="46" t="s">
        <v>984</v>
      </c>
      <c r="V373" s="46" t="s">
        <v>984</v>
      </c>
      <c r="W373" s="46" t="s">
        <v>984</v>
      </c>
      <c r="X373" s="46" t="s">
        <v>984</v>
      </c>
      <c r="Y373" s="47" t="s">
        <v>984</v>
      </c>
      <c r="Z373" s="40">
        <v>495648.21</v>
      </c>
    </row>
    <row r="374" spans="1:26" ht="25.5" x14ac:dyDescent="0.25">
      <c r="A374" s="10" t="s">
        <v>988</v>
      </c>
      <c r="B374" s="15"/>
      <c r="C374" s="9" t="s">
        <v>997</v>
      </c>
      <c r="D374" s="45" t="s">
        <v>998</v>
      </c>
      <c r="E374" s="46" t="s">
        <v>984</v>
      </c>
      <c r="F374" s="46" t="s">
        <v>984</v>
      </c>
      <c r="G374" s="46" t="s">
        <v>984</v>
      </c>
      <c r="H374" s="46" t="s">
        <v>984</v>
      </c>
      <c r="I374" s="46" t="s">
        <v>984</v>
      </c>
      <c r="J374" s="46" t="s">
        <v>984</v>
      </c>
      <c r="K374" s="46" t="s">
        <v>984</v>
      </c>
      <c r="L374" s="46" t="s">
        <v>984</v>
      </c>
      <c r="M374" s="46" t="s">
        <v>984</v>
      </c>
      <c r="N374" s="46"/>
      <c r="O374" s="46"/>
      <c r="P374" s="46"/>
      <c r="Q374" s="46"/>
      <c r="R374" s="46" t="s">
        <v>984</v>
      </c>
      <c r="S374" s="46" t="s">
        <v>984</v>
      </c>
      <c r="T374" s="46" t="s">
        <v>984</v>
      </c>
      <c r="U374" s="46" t="s">
        <v>984</v>
      </c>
      <c r="V374" s="46" t="s">
        <v>984</v>
      </c>
      <c r="W374" s="46" t="s">
        <v>984</v>
      </c>
      <c r="X374" s="46" t="s">
        <v>984</v>
      </c>
      <c r="Y374" s="47" t="s">
        <v>984</v>
      </c>
      <c r="Z374" s="40">
        <v>0</v>
      </c>
    </row>
    <row r="375" spans="1:26" x14ac:dyDescent="0.25">
      <c r="A375" s="10"/>
      <c r="B375" s="6"/>
      <c r="C375" s="7" t="s">
        <v>999</v>
      </c>
      <c r="D375" s="48" t="s">
        <v>1000</v>
      </c>
      <c r="E375" s="49" t="s">
        <v>1000</v>
      </c>
      <c r="F375" s="49" t="s">
        <v>1000</v>
      </c>
      <c r="G375" s="49" t="s">
        <v>1000</v>
      </c>
      <c r="H375" s="49" t="s">
        <v>1000</v>
      </c>
      <c r="I375" s="49" t="s">
        <v>1000</v>
      </c>
      <c r="J375" s="49" t="s">
        <v>1000</v>
      </c>
      <c r="K375" s="49" t="s">
        <v>1000</v>
      </c>
      <c r="L375" s="49" t="s">
        <v>1000</v>
      </c>
      <c r="M375" s="49" t="s">
        <v>1000</v>
      </c>
      <c r="N375" s="49"/>
      <c r="O375" s="49"/>
      <c r="P375" s="49"/>
      <c r="Q375" s="49"/>
      <c r="R375" s="49" t="s">
        <v>1000</v>
      </c>
      <c r="S375" s="49" t="s">
        <v>1000</v>
      </c>
      <c r="T375" s="49" t="s">
        <v>1000</v>
      </c>
      <c r="U375" s="49" t="s">
        <v>1000</v>
      </c>
      <c r="V375" s="49" t="s">
        <v>1000</v>
      </c>
      <c r="W375" s="49" t="s">
        <v>1000</v>
      </c>
      <c r="X375" s="49" t="s">
        <v>1000</v>
      </c>
      <c r="Y375" s="50" t="s">
        <v>1000</v>
      </c>
      <c r="Z375" s="29">
        <v>102367555.43999998</v>
      </c>
    </row>
    <row r="376" spans="1:26" ht="25.5" x14ac:dyDescent="0.25">
      <c r="A376" s="10" t="s">
        <v>981</v>
      </c>
      <c r="B376" s="15"/>
      <c r="C376" s="9" t="s">
        <v>1001</v>
      </c>
      <c r="D376" s="45" t="s">
        <v>1002</v>
      </c>
      <c r="E376" s="46" t="s">
        <v>984</v>
      </c>
      <c r="F376" s="46" t="s">
        <v>984</v>
      </c>
      <c r="G376" s="46" t="s">
        <v>984</v>
      </c>
      <c r="H376" s="46" t="s">
        <v>984</v>
      </c>
      <c r="I376" s="46" t="s">
        <v>984</v>
      </c>
      <c r="J376" s="46" t="s">
        <v>984</v>
      </c>
      <c r="K376" s="46" t="s">
        <v>984</v>
      </c>
      <c r="L376" s="46" t="s">
        <v>984</v>
      </c>
      <c r="M376" s="46" t="s">
        <v>984</v>
      </c>
      <c r="N376" s="46"/>
      <c r="O376" s="46"/>
      <c r="P376" s="46"/>
      <c r="Q376" s="46"/>
      <c r="R376" s="46" t="s">
        <v>984</v>
      </c>
      <c r="S376" s="46" t="s">
        <v>984</v>
      </c>
      <c r="T376" s="46" t="s">
        <v>984</v>
      </c>
      <c r="U376" s="46" t="s">
        <v>984</v>
      </c>
      <c r="V376" s="46" t="s">
        <v>984</v>
      </c>
      <c r="W376" s="46" t="s">
        <v>984</v>
      </c>
      <c r="X376" s="46" t="s">
        <v>984</v>
      </c>
      <c r="Y376" s="47" t="s">
        <v>984</v>
      </c>
      <c r="Z376" s="40">
        <v>93594131.219999984</v>
      </c>
    </row>
    <row r="377" spans="1:26" ht="25.5" x14ac:dyDescent="0.25">
      <c r="A377" s="10" t="s">
        <v>985</v>
      </c>
      <c r="B377" s="15"/>
      <c r="C377" s="9" t="s">
        <v>1003</v>
      </c>
      <c r="D377" s="45" t="s">
        <v>1004</v>
      </c>
      <c r="E377" s="46" t="s">
        <v>984</v>
      </c>
      <c r="F377" s="46" t="s">
        <v>984</v>
      </c>
      <c r="G377" s="46" t="s">
        <v>984</v>
      </c>
      <c r="H377" s="46" t="s">
        <v>984</v>
      </c>
      <c r="I377" s="46" t="s">
        <v>984</v>
      </c>
      <c r="J377" s="46" t="s">
        <v>984</v>
      </c>
      <c r="K377" s="46" t="s">
        <v>984</v>
      </c>
      <c r="L377" s="46" t="s">
        <v>984</v>
      </c>
      <c r="M377" s="46" t="s">
        <v>984</v>
      </c>
      <c r="N377" s="46"/>
      <c r="O377" s="46"/>
      <c r="P377" s="46"/>
      <c r="Q377" s="46"/>
      <c r="R377" s="46" t="s">
        <v>984</v>
      </c>
      <c r="S377" s="46" t="s">
        <v>984</v>
      </c>
      <c r="T377" s="46" t="s">
        <v>984</v>
      </c>
      <c r="U377" s="46" t="s">
        <v>984</v>
      </c>
      <c r="V377" s="46" t="s">
        <v>984</v>
      </c>
      <c r="W377" s="46" t="s">
        <v>984</v>
      </c>
      <c r="X377" s="46" t="s">
        <v>984</v>
      </c>
      <c r="Y377" s="47" t="s">
        <v>984</v>
      </c>
      <c r="Z377" s="40">
        <v>8724928.7399999984</v>
      </c>
    </row>
    <row r="378" spans="1:26" ht="25.5" x14ac:dyDescent="0.25">
      <c r="A378" s="10" t="s">
        <v>988</v>
      </c>
      <c r="B378" s="15"/>
      <c r="C378" s="9" t="s">
        <v>1005</v>
      </c>
      <c r="D378" s="45" t="s">
        <v>1006</v>
      </c>
      <c r="E378" s="46" t="s">
        <v>984</v>
      </c>
      <c r="F378" s="46" t="s">
        <v>984</v>
      </c>
      <c r="G378" s="46" t="s">
        <v>984</v>
      </c>
      <c r="H378" s="46" t="s">
        <v>984</v>
      </c>
      <c r="I378" s="46" t="s">
        <v>984</v>
      </c>
      <c r="J378" s="46" t="s">
        <v>984</v>
      </c>
      <c r="K378" s="46" t="s">
        <v>984</v>
      </c>
      <c r="L378" s="46" t="s">
        <v>984</v>
      </c>
      <c r="M378" s="46" t="s">
        <v>984</v>
      </c>
      <c r="N378" s="46"/>
      <c r="O378" s="46"/>
      <c r="P378" s="46"/>
      <c r="Q378" s="46"/>
      <c r="R378" s="46" t="s">
        <v>984</v>
      </c>
      <c r="S378" s="46" t="s">
        <v>984</v>
      </c>
      <c r="T378" s="46" t="s">
        <v>984</v>
      </c>
      <c r="U378" s="46" t="s">
        <v>984</v>
      </c>
      <c r="V378" s="46" t="s">
        <v>984</v>
      </c>
      <c r="W378" s="46" t="s">
        <v>984</v>
      </c>
      <c r="X378" s="46" t="s">
        <v>984</v>
      </c>
      <c r="Y378" s="47" t="s">
        <v>984</v>
      </c>
      <c r="Z378" s="40">
        <v>48495.48</v>
      </c>
    </row>
    <row r="379" spans="1:26" x14ac:dyDescent="0.25">
      <c r="A379" s="10"/>
      <c r="B379" s="6"/>
      <c r="C379" s="5" t="s">
        <v>1007</v>
      </c>
      <c r="D379" s="51" t="s">
        <v>1008</v>
      </c>
      <c r="E379" s="52" t="s">
        <v>1008</v>
      </c>
      <c r="F379" s="52" t="s">
        <v>1008</v>
      </c>
      <c r="G379" s="52" t="s">
        <v>1008</v>
      </c>
      <c r="H379" s="52" t="s">
        <v>1008</v>
      </c>
      <c r="I379" s="52" t="s">
        <v>1008</v>
      </c>
      <c r="J379" s="52" t="s">
        <v>1008</v>
      </c>
      <c r="K379" s="52" t="s">
        <v>1008</v>
      </c>
      <c r="L379" s="52" t="s">
        <v>1008</v>
      </c>
      <c r="M379" s="52" t="s">
        <v>1008</v>
      </c>
      <c r="N379" s="52"/>
      <c r="O379" s="52"/>
      <c r="P379" s="52"/>
      <c r="Q379" s="52"/>
      <c r="R379" s="52" t="s">
        <v>1008</v>
      </c>
      <c r="S379" s="52" t="s">
        <v>1008</v>
      </c>
      <c r="T379" s="52" t="s">
        <v>1008</v>
      </c>
      <c r="U379" s="52" t="s">
        <v>1008</v>
      </c>
      <c r="V379" s="52" t="s">
        <v>1008</v>
      </c>
      <c r="W379" s="52" t="s">
        <v>1008</v>
      </c>
      <c r="X379" s="52" t="s">
        <v>1008</v>
      </c>
      <c r="Y379" s="53" t="s">
        <v>1008</v>
      </c>
      <c r="Z379" s="30">
        <v>345297.79000000004</v>
      </c>
    </row>
    <row r="380" spans="1:26" x14ac:dyDescent="0.25">
      <c r="A380" s="10"/>
      <c r="B380" s="6"/>
      <c r="C380" s="7" t="s">
        <v>1009</v>
      </c>
      <c r="D380" s="48" t="s">
        <v>984</v>
      </c>
      <c r="E380" s="49" t="s">
        <v>984</v>
      </c>
      <c r="F380" s="49" t="s">
        <v>984</v>
      </c>
      <c r="G380" s="49" t="s">
        <v>984</v>
      </c>
      <c r="H380" s="49" t="s">
        <v>984</v>
      </c>
      <c r="I380" s="49" t="s">
        <v>984</v>
      </c>
      <c r="J380" s="49" t="s">
        <v>984</v>
      </c>
      <c r="K380" s="49" t="s">
        <v>984</v>
      </c>
      <c r="L380" s="49" t="s">
        <v>984</v>
      </c>
      <c r="M380" s="49" t="s">
        <v>984</v>
      </c>
      <c r="N380" s="49"/>
      <c r="O380" s="49"/>
      <c r="P380" s="49"/>
      <c r="Q380" s="49"/>
      <c r="R380" s="49" t="s">
        <v>984</v>
      </c>
      <c r="S380" s="49" t="s">
        <v>984</v>
      </c>
      <c r="T380" s="49" t="s">
        <v>984</v>
      </c>
      <c r="U380" s="49" t="s">
        <v>984</v>
      </c>
      <c r="V380" s="49" t="s">
        <v>984</v>
      </c>
      <c r="W380" s="49" t="s">
        <v>984</v>
      </c>
      <c r="X380" s="49" t="s">
        <v>984</v>
      </c>
      <c r="Y380" s="50" t="s">
        <v>984</v>
      </c>
      <c r="Z380" s="29">
        <v>345297.79000000004</v>
      </c>
    </row>
    <row r="381" spans="1:26" ht="25.5" x14ac:dyDescent="0.25">
      <c r="A381" s="10" t="s">
        <v>1010</v>
      </c>
      <c r="B381" s="15"/>
      <c r="C381" s="9" t="s">
        <v>1011</v>
      </c>
      <c r="D381" s="45" t="s">
        <v>1012</v>
      </c>
      <c r="E381" s="46" t="s">
        <v>984</v>
      </c>
      <c r="F381" s="46" t="s">
        <v>984</v>
      </c>
      <c r="G381" s="46" t="s">
        <v>984</v>
      </c>
      <c r="H381" s="46" t="s">
        <v>984</v>
      </c>
      <c r="I381" s="46" t="s">
        <v>984</v>
      </c>
      <c r="J381" s="46" t="s">
        <v>984</v>
      </c>
      <c r="K381" s="46" t="s">
        <v>984</v>
      </c>
      <c r="L381" s="46" t="s">
        <v>984</v>
      </c>
      <c r="M381" s="46" t="s">
        <v>984</v>
      </c>
      <c r="N381" s="46"/>
      <c r="O381" s="46"/>
      <c r="P381" s="46"/>
      <c r="Q381" s="46"/>
      <c r="R381" s="46" t="s">
        <v>984</v>
      </c>
      <c r="S381" s="46" t="s">
        <v>984</v>
      </c>
      <c r="T381" s="46" t="s">
        <v>984</v>
      </c>
      <c r="U381" s="46" t="s">
        <v>984</v>
      </c>
      <c r="V381" s="46" t="s">
        <v>984</v>
      </c>
      <c r="W381" s="46" t="s">
        <v>984</v>
      </c>
      <c r="X381" s="46" t="s">
        <v>984</v>
      </c>
      <c r="Y381" s="47" t="s">
        <v>984</v>
      </c>
      <c r="Z381" s="40">
        <v>327728.2</v>
      </c>
    </row>
    <row r="382" spans="1:26" ht="25.5" x14ac:dyDescent="0.25">
      <c r="A382" s="10" t="s">
        <v>1013</v>
      </c>
      <c r="B382" s="15"/>
      <c r="C382" s="9" t="s">
        <v>1014</v>
      </c>
      <c r="D382" s="45" t="s">
        <v>1015</v>
      </c>
      <c r="E382" s="46" t="s">
        <v>984</v>
      </c>
      <c r="F382" s="46" t="s">
        <v>984</v>
      </c>
      <c r="G382" s="46" t="s">
        <v>984</v>
      </c>
      <c r="H382" s="46" t="s">
        <v>984</v>
      </c>
      <c r="I382" s="46" t="s">
        <v>984</v>
      </c>
      <c r="J382" s="46" t="s">
        <v>984</v>
      </c>
      <c r="K382" s="46" t="s">
        <v>984</v>
      </c>
      <c r="L382" s="46" t="s">
        <v>984</v>
      </c>
      <c r="M382" s="46" t="s">
        <v>984</v>
      </c>
      <c r="N382" s="46"/>
      <c r="O382" s="46"/>
      <c r="P382" s="46"/>
      <c r="Q382" s="46"/>
      <c r="R382" s="46" t="s">
        <v>984</v>
      </c>
      <c r="S382" s="46" t="s">
        <v>984</v>
      </c>
      <c r="T382" s="46" t="s">
        <v>984</v>
      </c>
      <c r="U382" s="46" t="s">
        <v>984</v>
      </c>
      <c r="V382" s="46" t="s">
        <v>984</v>
      </c>
      <c r="W382" s="46" t="s">
        <v>984</v>
      </c>
      <c r="X382" s="46" t="s">
        <v>984</v>
      </c>
      <c r="Y382" s="47" t="s">
        <v>984</v>
      </c>
      <c r="Z382" s="40">
        <v>17569.59</v>
      </c>
    </row>
    <row r="383" spans="1:26" ht="25.5" x14ac:dyDescent="0.25">
      <c r="A383" s="10" t="s">
        <v>1016</v>
      </c>
      <c r="B383" s="15"/>
      <c r="C383" s="9" t="s">
        <v>1017</v>
      </c>
      <c r="D383" s="45" t="s">
        <v>1018</v>
      </c>
      <c r="E383" s="46" t="s">
        <v>984</v>
      </c>
      <c r="F383" s="46" t="s">
        <v>984</v>
      </c>
      <c r="G383" s="46" t="s">
        <v>984</v>
      </c>
      <c r="H383" s="46" t="s">
        <v>984</v>
      </c>
      <c r="I383" s="46" t="s">
        <v>984</v>
      </c>
      <c r="J383" s="46" t="s">
        <v>984</v>
      </c>
      <c r="K383" s="46" t="s">
        <v>984</v>
      </c>
      <c r="L383" s="46" t="s">
        <v>984</v>
      </c>
      <c r="M383" s="46" t="s">
        <v>984</v>
      </c>
      <c r="N383" s="46"/>
      <c r="O383" s="46"/>
      <c r="P383" s="46"/>
      <c r="Q383" s="46"/>
      <c r="R383" s="46" t="s">
        <v>984</v>
      </c>
      <c r="S383" s="46" t="s">
        <v>984</v>
      </c>
      <c r="T383" s="46" t="s">
        <v>984</v>
      </c>
      <c r="U383" s="46" t="s">
        <v>984</v>
      </c>
      <c r="V383" s="46" t="s">
        <v>984</v>
      </c>
      <c r="W383" s="46" t="s">
        <v>984</v>
      </c>
      <c r="X383" s="46" t="s">
        <v>984</v>
      </c>
      <c r="Y383" s="47" t="s">
        <v>984</v>
      </c>
      <c r="Z383" s="40">
        <v>0</v>
      </c>
    </row>
    <row r="384" spans="1:26" x14ac:dyDescent="0.25">
      <c r="A384" s="10"/>
      <c r="B384" s="6"/>
      <c r="C384" s="7" t="s">
        <v>1019</v>
      </c>
      <c r="D384" s="48" t="s">
        <v>1020</v>
      </c>
      <c r="E384" s="49" t="s">
        <v>1020</v>
      </c>
      <c r="F384" s="49" t="s">
        <v>1020</v>
      </c>
      <c r="G384" s="49" t="s">
        <v>1020</v>
      </c>
      <c r="H384" s="49" t="s">
        <v>1020</v>
      </c>
      <c r="I384" s="49" t="s">
        <v>1020</v>
      </c>
      <c r="J384" s="49" t="s">
        <v>1020</v>
      </c>
      <c r="K384" s="49" t="s">
        <v>1020</v>
      </c>
      <c r="L384" s="49" t="s">
        <v>1020</v>
      </c>
      <c r="M384" s="49" t="s">
        <v>1020</v>
      </c>
      <c r="N384" s="49"/>
      <c r="O384" s="49"/>
      <c r="P384" s="49"/>
      <c r="Q384" s="49"/>
      <c r="R384" s="49" t="s">
        <v>1020</v>
      </c>
      <c r="S384" s="49" t="s">
        <v>1020</v>
      </c>
      <c r="T384" s="49" t="s">
        <v>1020</v>
      </c>
      <c r="U384" s="49" t="s">
        <v>1020</v>
      </c>
      <c r="V384" s="49" t="s">
        <v>1020</v>
      </c>
      <c r="W384" s="49" t="s">
        <v>1020</v>
      </c>
      <c r="X384" s="49" t="s">
        <v>1020</v>
      </c>
      <c r="Y384" s="50" t="s">
        <v>1020</v>
      </c>
      <c r="Z384" s="29">
        <v>0</v>
      </c>
    </row>
    <row r="385" spans="1:26" ht="25.5" x14ac:dyDescent="0.25">
      <c r="A385" s="10" t="s">
        <v>1010</v>
      </c>
      <c r="B385" s="15"/>
      <c r="C385" s="9" t="s">
        <v>1021</v>
      </c>
      <c r="D385" s="45" t="s">
        <v>1022</v>
      </c>
      <c r="E385" s="46" t="s">
        <v>984</v>
      </c>
      <c r="F385" s="46" t="s">
        <v>984</v>
      </c>
      <c r="G385" s="46" t="s">
        <v>984</v>
      </c>
      <c r="H385" s="46" t="s">
        <v>984</v>
      </c>
      <c r="I385" s="46" t="s">
        <v>984</v>
      </c>
      <c r="J385" s="46" t="s">
        <v>984</v>
      </c>
      <c r="K385" s="46" t="s">
        <v>984</v>
      </c>
      <c r="L385" s="46" t="s">
        <v>984</v>
      </c>
      <c r="M385" s="46" t="s">
        <v>984</v>
      </c>
      <c r="N385" s="46"/>
      <c r="O385" s="46"/>
      <c r="P385" s="46"/>
      <c r="Q385" s="46"/>
      <c r="R385" s="46" t="s">
        <v>984</v>
      </c>
      <c r="S385" s="46" t="s">
        <v>984</v>
      </c>
      <c r="T385" s="46" t="s">
        <v>984</v>
      </c>
      <c r="U385" s="46" t="s">
        <v>984</v>
      </c>
      <c r="V385" s="46" t="s">
        <v>984</v>
      </c>
      <c r="W385" s="46" t="s">
        <v>984</v>
      </c>
      <c r="X385" s="46" t="s">
        <v>984</v>
      </c>
      <c r="Y385" s="47" t="s">
        <v>984</v>
      </c>
      <c r="Z385" s="40">
        <v>0</v>
      </c>
    </row>
    <row r="386" spans="1:26" ht="25.5" x14ac:dyDescent="0.25">
      <c r="A386" s="10" t="s">
        <v>1013</v>
      </c>
      <c r="B386" s="15"/>
      <c r="C386" s="9" t="s">
        <v>1023</v>
      </c>
      <c r="D386" s="45" t="s">
        <v>1024</v>
      </c>
      <c r="E386" s="46" t="s">
        <v>984</v>
      </c>
      <c r="F386" s="46" t="s">
        <v>984</v>
      </c>
      <c r="G386" s="46" t="s">
        <v>984</v>
      </c>
      <c r="H386" s="46" t="s">
        <v>984</v>
      </c>
      <c r="I386" s="46" t="s">
        <v>984</v>
      </c>
      <c r="J386" s="46" t="s">
        <v>984</v>
      </c>
      <c r="K386" s="46" t="s">
        <v>984</v>
      </c>
      <c r="L386" s="46" t="s">
        <v>984</v>
      </c>
      <c r="M386" s="46" t="s">
        <v>984</v>
      </c>
      <c r="N386" s="46"/>
      <c r="O386" s="46"/>
      <c r="P386" s="46"/>
      <c r="Q386" s="46"/>
      <c r="R386" s="46" t="s">
        <v>984</v>
      </c>
      <c r="S386" s="46" t="s">
        <v>984</v>
      </c>
      <c r="T386" s="46" t="s">
        <v>984</v>
      </c>
      <c r="U386" s="46" t="s">
        <v>984</v>
      </c>
      <c r="V386" s="46" t="s">
        <v>984</v>
      </c>
      <c r="W386" s="46" t="s">
        <v>984</v>
      </c>
      <c r="X386" s="46" t="s">
        <v>984</v>
      </c>
      <c r="Y386" s="47" t="s">
        <v>984</v>
      </c>
      <c r="Z386" s="40">
        <v>0</v>
      </c>
    </row>
    <row r="387" spans="1:26" ht="25.5" x14ac:dyDescent="0.25">
      <c r="A387" s="10" t="s">
        <v>1016</v>
      </c>
      <c r="B387" s="15"/>
      <c r="C387" s="9" t="s">
        <v>1025</v>
      </c>
      <c r="D387" s="45" t="s">
        <v>1026</v>
      </c>
      <c r="E387" s="46" t="s">
        <v>984</v>
      </c>
      <c r="F387" s="46" t="s">
        <v>984</v>
      </c>
      <c r="G387" s="46" t="s">
        <v>984</v>
      </c>
      <c r="H387" s="46" t="s">
        <v>984</v>
      </c>
      <c r="I387" s="46" t="s">
        <v>984</v>
      </c>
      <c r="J387" s="46" t="s">
        <v>984</v>
      </c>
      <c r="K387" s="46" t="s">
        <v>984</v>
      </c>
      <c r="L387" s="46" t="s">
        <v>984</v>
      </c>
      <c r="M387" s="46" t="s">
        <v>984</v>
      </c>
      <c r="N387" s="46"/>
      <c r="O387" s="46"/>
      <c r="P387" s="46"/>
      <c r="Q387" s="46"/>
      <c r="R387" s="46" t="s">
        <v>984</v>
      </c>
      <c r="S387" s="46" t="s">
        <v>984</v>
      </c>
      <c r="T387" s="46" t="s">
        <v>984</v>
      </c>
      <c r="U387" s="46" t="s">
        <v>984</v>
      </c>
      <c r="V387" s="46" t="s">
        <v>984</v>
      </c>
      <c r="W387" s="46" t="s">
        <v>984</v>
      </c>
      <c r="X387" s="46" t="s">
        <v>984</v>
      </c>
      <c r="Y387" s="47" t="s">
        <v>984</v>
      </c>
      <c r="Z387" s="40">
        <v>0</v>
      </c>
    </row>
    <row r="388" spans="1:26" x14ac:dyDescent="0.25">
      <c r="A388" s="10"/>
      <c r="B388" s="6"/>
      <c r="C388" s="5" t="s">
        <v>1027</v>
      </c>
      <c r="D388" s="51" t="s">
        <v>1028</v>
      </c>
      <c r="E388" s="52" t="s">
        <v>1028</v>
      </c>
      <c r="F388" s="52" t="s">
        <v>1028</v>
      </c>
      <c r="G388" s="52" t="s">
        <v>1028</v>
      </c>
      <c r="H388" s="52" t="s">
        <v>1028</v>
      </c>
      <c r="I388" s="52" t="s">
        <v>1028</v>
      </c>
      <c r="J388" s="52" t="s">
        <v>1028</v>
      </c>
      <c r="K388" s="52" t="s">
        <v>1028</v>
      </c>
      <c r="L388" s="52" t="s">
        <v>1028</v>
      </c>
      <c r="M388" s="52" t="s">
        <v>1028</v>
      </c>
      <c r="N388" s="52"/>
      <c r="O388" s="52"/>
      <c r="P388" s="52"/>
      <c r="Q388" s="52"/>
      <c r="R388" s="52" t="s">
        <v>1028</v>
      </c>
      <c r="S388" s="52" t="s">
        <v>1028</v>
      </c>
      <c r="T388" s="52" t="s">
        <v>1028</v>
      </c>
      <c r="U388" s="52" t="s">
        <v>1028</v>
      </c>
      <c r="V388" s="52" t="s">
        <v>1028</v>
      </c>
      <c r="W388" s="52" t="s">
        <v>1028</v>
      </c>
      <c r="X388" s="52" t="s">
        <v>1028</v>
      </c>
      <c r="Y388" s="53" t="s">
        <v>1028</v>
      </c>
      <c r="Z388" s="30">
        <v>19180331.740000002</v>
      </c>
    </row>
    <row r="389" spans="1:26" x14ac:dyDescent="0.25">
      <c r="A389" s="10"/>
      <c r="B389" s="6"/>
      <c r="C389" s="7" t="s">
        <v>1029</v>
      </c>
      <c r="D389" s="48" t="s">
        <v>1030</v>
      </c>
      <c r="E389" s="49" t="s">
        <v>1030</v>
      </c>
      <c r="F389" s="49" t="s">
        <v>1030</v>
      </c>
      <c r="G389" s="49" t="s">
        <v>1030</v>
      </c>
      <c r="H389" s="49" t="s">
        <v>1030</v>
      </c>
      <c r="I389" s="49" t="s">
        <v>1030</v>
      </c>
      <c r="J389" s="49" t="s">
        <v>1030</v>
      </c>
      <c r="K389" s="49" t="s">
        <v>1030</v>
      </c>
      <c r="L389" s="49" t="s">
        <v>1030</v>
      </c>
      <c r="M389" s="49" t="s">
        <v>1030</v>
      </c>
      <c r="N389" s="49"/>
      <c r="O389" s="49"/>
      <c r="P389" s="49"/>
      <c r="Q389" s="49"/>
      <c r="R389" s="49" t="s">
        <v>1030</v>
      </c>
      <c r="S389" s="49" t="s">
        <v>1030</v>
      </c>
      <c r="T389" s="49" t="s">
        <v>1030</v>
      </c>
      <c r="U389" s="49" t="s">
        <v>1030</v>
      </c>
      <c r="V389" s="49" t="s">
        <v>1030</v>
      </c>
      <c r="W389" s="49" t="s">
        <v>1030</v>
      </c>
      <c r="X389" s="49" t="s">
        <v>1030</v>
      </c>
      <c r="Y389" s="50" t="s">
        <v>1030</v>
      </c>
      <c r="Z389" s="29">
        <v>433506.30000000005</v>
      </c>
    </row>
    <row r="390" spans="1:26" ht="25.5" x14ac:dyDescent="0.25">
      <c r="A390" s="10" t="s">
        <v>1010</v>
      </c>
      <c r="B390" s="15"/>
      <c r="C390" s="9" t="s">
        <v>1031</v>
      </c>
      <c r="D390" s="45" t="s">
        <v>1032</v>
      </c>
      <c r="E390" s="46" t="s">
        <v>984</v>
      </c>
      <c r="F390" s="46" t="s">
        <v>984</v>
      </c>
      <c r="G390" s="46" t="s">
        <v>984</v>
      </c>
      <c r="H390" s="46" t="s">
        <v>984</v>
      </c>
      <c r="I390" s="46" t="s">
        <v>984</v>
      </c>
      <c r="J390" s="46" t="s">
        <v>984</v>
      </c>
      <c r="K390" s="46" t="s">
        <v>984</v>
      </c>
      <c r="L390" s="46" t="s">
        <v>984</v>
      </c>
      <c r="M390" s="46" t="s">
        <v>984</v>
      </c>
      <c r="N390" s="46"/>
      <c r="O390" s="46"/>
      <c r="P390" s="46"/>
      <c r="Q390" s="46"/>
      <c r="R390" s="46" t="s">
        <v>984</v>
      </c>
      <c r="S390" s="46" t="s">
        <v>984</v>
      </c>
      <c r="T390" s="46" t="s">
        <v>984</v>
      </c>
      <c r="U390" s="46" t="s">
        <v>984</v>
      </c>
      <c r="V390" s="46" t="s">
        <v>984</v>
      </c>
      <c r="W390" s="46" t="s">
        <v>984</v>
      </c>
      <c r="X390" s="46" t="s">
        <v>984</v>
      </c>
      <c r="Y390" s="47" t="s">
        <v>984</v>
      </c>
      <c r="Z390" s="40">
        <v>383742.53</v>
      </c>
    </row>
    <row r="391" spans="1:26" ht="25.5" x14ac:dyDescent="0.25">
      <c r="A391" s="10" t="s">
        <v>1013</v>
      </c>
      <c r="B391" s="15"/>
      <c r="C391" s="9" t="s">
        <v>1033</v>
      </c>
      <c r="D391" s="45" t="s">
        <v>1034</v>
      </c>
      <c r="E391" s="46" t="s">
        <v>984</v>
      </c>
      <c r="F391" s="46" t="s">
        <v>984</v>
      </c>
      <c r="G391" s="46" t="s">
        <v>984</v>
      </c>
      <c r="H391" s="46" t="s">
        <v>984</v>
      </c>
      <c r="I391" s="46" t="s">
        <v>984</v>
      </c>
      <c r="J391" s="46" t="s">
        <v>984</v>
      </c>
      <c r="K391" s="46" t="s">
        <v>984</v>
      </c>
      <c r="L391" s="46" t="s">
        <v>984</v>
      </c>
      <c r="M391" s="46" t="s">
        <v>984</v>
      </c>
      <c r="N391" s="46"/>
      <c r="O391" s="46"/>
      <c r="P391" s="46"/>
      <c r="Q391" s="46"/>
      <c r="R391" s="46" t="s">
        <v>984</v>
      </c>
      <c r="S391" s="46" t="s">
        <v>984</v>
      </c>
      <c r="T391" s="46" t="s">
        <v>984</v>
      </c>
      <c r="U391" s="46" t="s">
        <v>984</v>
      </c>
      <c r="V391" s="46" t="s">
        <v>984</v>
      </c>
      <c r="W391" s="46" t="s">
        <v>984</v>
      </c>
      <c r="X391" s="46" t="s">
        <v>984</v>
      </c>
      <c r="Y391" s="47" t="s">
        <v>984</v>
      </c>
      <c r="Z391" s="40">
        <v>49763.770000000004</v>
      </c>
    </row>
    <row r="392" spans="1:26" ht="25.5" x14ac:dyDescent="0.25">
      <c r="A392" s="10" t="s">
        <v>1016</v>
      </c>
      <c r="B392" s="15"/>
      <c r="C392" s="9" t="s">
        <v>1035</v>
      </c>
      <c r="D392" s="45" t="s">
        <v>1036</v>
      </c>
      <c r="E392" s="46" t="s">
        <v>984</v>
      </c>
      <c r="F392" s="46" t="s">
        <v>984</v>
      </c>
      <c r="G392" s="46" t="s">
        <v>984</v>
      </c>
      <c r="H392" s="46" t="s">
        <v>984</v>
      </c>
      <c r="I392" s="46" t="s">
        <v>984</v>
      </c>
      <c r="J392" s="46" t="s">
        <v>984</v>
      </c>
      <c r="K392" s="46" t="s">
        <v>984</v>
      </c>
      <c r="L392" s="46" t="s">
        <v>984</v>
      </c>
      <c r="M392" s="46" t="s">
        <v>984</v>
      </c>
      <c r="N392" s="46"/>
      <c r="O392" s="46"/>
      <c r="P392" s="46"/>
      <c r="Q392" s="46"/>
      <c r="R392" s="46" t="s">
        <v>984</v>
      </c>
      <c r="S392" s="46" t="s">
        <v>984</v>
      </c>
      <c r="T392" s="46" t="s">
        <v>984</v>
      </c>
      <c r="U392" s="46" t="s">
        <v>984</v>
      </c>
      <c r="V392" s="46" t="s">
        <v>984</v>
      </c>
      <c r="W392" s="46" t="s">
        <v>984</v>
      </c>
      <c r="X392" s="46" t="s">
        <v>984</v>
      </c>
      <c r="Y392" s="47" t="s">
        <v>984</v>
      </c>
      <c r="Z392" s="40">
        <v>0</v>
      </c>
    </row>
    <row r="393" spans="1:26" x14ac:dyDescent="0.25">
      <c r="A393" s="10"/>
      <c r="B393" s="6"/>
      <c r="C393" s="7" t="s">
        <v>1037</v>
      </c>
      <c r="D393" s="48" t="s">
        <v>1038</v>
      </c>
      <c r="E393" s="49" t="s">
        <v>1038</v>
      </c>
      <c r="F393" s="49" t="s">
        <v>1038</v>
      </c>
      <c r="G393" s="49" t="s">
        <v>1038</v>
      </c>
      <c r="H393" s="49" t="s">
        <v>1038</v>
      </c>
      <c r="I393" s="49" t="s">
        <v>1038</v>
      </c>
      <c r="J393" s="49" t="s">
        <v>1038</v>
      </c>
      <c r="K393" s="49" t="s">
        <v>1038</v>
      </c>
      <c r="L393" s="49" t="s">
        <v>1038</v>
      </c>
      <c r="M393" s="49" t="s">
        <v>1038</v>
      </c>
      <c r="N393" s="49"/>
      <c r="O393" s="49"/>
      <c r="P393" s="49"/>
      <c r="Q393" s="49"/>
      <c r="R393" s="49" t="s">
        <v>1038</v>
      </c>
      <c r="S393" s="49" t="s">
        <v>1038</v>
      </c>
      <c r="T393" s="49" t="s">
        <v>1038</v>
      </c>
      <c r="U393" s="49" t="s">
        <v>1038</v>
      </c>
      <c r="V393" s="49" t="s">
        <v>1038</v>
      </c>
      <c r="W393" s="49" t="s">
        <v>1038</v>
      </c>
      <c r="X393" s="49" t="s">
        <v>1038</v>
      </c>
      <c r="Y393" s="50" t="s">
        <v>1038</v>
      </c>
      <c r="Z393" s="29">
        <v>18746825.440000001</v>
      </c>
    </row>
    <row r="394" spans="1:26" ht="25.5" x14ac:dyDescent="0.25">
      <c r="A394" s="10" t="s">
        <v>1010</v>
      </c>
      <c r="B394" s="15"/>
      <c r="C394" s="9" t="s">
        <v>1039</v>
      </c>
      <c r="D394" s="45" t="s">
        <v>1040</v>
      </c>
      <c r="E394" s="46" t="s">
        <v>984</v>
      </c>
      <c r="F394" s="46" t="s">
        <v>984</v>
      </c>
      <c r="G394" s="46" t="s">
        <v>984</v>
      </c>
      <c r="H394" s="46" t="s">
        <v>984</v>
      </c>
      <c r="I394" s="46" t="s">
        <v>984</v>
      </c>
      <c r="J394" s="46" t="s">
        <v>984</v>
      </c>
      <c r="K394" s="46" t="s">
        <v>984</v>
      </c>
      <c r="L394" s="46" t="s">
        <v>984</v>
      </c>
      <c r="M394" s="46" t="s">
        <v>984</v>
      </c>
      <c r="N394" s="46"/>
      <c r="O394" s="46"/>
      <c r="P394" s="46"/>
      <c r="Q394" s="46"/>
      <c r="R394" s="46" t="s">
        <v>984</v>
      </c>
      <c r="S394" s="46" t="s">
        <v>984</v>
      </c>
      <c r="T394" s="46" t="s">
        <v>984</v>
      </c>
      <c r="U394" s="46" t="s">
        <v>984</v>
      </c>
      <c r="V394" s="46" t="s">
        <v>984</v>
      </c>
      <c r="W394" s="46" t="s">
        <v>984</v>
      </c>
      <c r="X394" s="46" t="s">
        <v>984</v>
      </c>
      <c r="Y394" s="47" t="s">
        <v>984</v>
      </c>
      <c r="Z394" s="40">
        <v>18746825.440000001</v>
      </c>
    </row>
    <row r="395" spans="1:26" ht="25.5" x14ac:dyDescent="0.25">
      <c r="A395" s="10" t="s">
        <v>1013</v>
      </c>
      <c r="B395" s="15"/>
      <c r="C395" s="9" t="s">
        <v>1041</v>
      </c>
      <c r="D395" s="45" t="s">
        <v>1042</v>
      </c>
      <c r="E395" s="46" t="s">
        <v>984</v>
      </c>
      <c r="F395" s="46" t="s">
        <v>984</v>
      </c>
      <c r="G395" s="46" t="s">
        <v>984</v>
      </c>
      <c r="H395" s="46" t="s">
        <v>984</v>
      </c>
      <c r="I395" s="46" t="s">
        <v>984</v>
      </c>
      <c r="J395" s="46" t="s">
        <v>984</v>
      </c>
      <c r="K395" s="46" t="s">
        <v>984</v>
      </c>
      <c r="L395" s="46" t="s">
        <v>984</v>
      </c>
      <c r="M395" s="46" t="s">
        <v>984</v>
      </c>
      <c r="N395" s="46"/>
      <c r="O395" s="46"/>
      <c r="P395" s="46"/>
      <c r="Q395" s="46"/>
      <c r="R395" s="46" t="s">
        <v>984</v>
      </c>
      <c r="S395" s="46" t="s">
        <v>984</v>
      </c>
      <c r="T395" s="46" t="s">
        <v>984</v>
      </c>
      <c r="U395" s="46" t="s">
        <v>984</v>
      </c>
      <c r="V395" s="46" t="s">
        <v>984</v>
      </c>
      <c r="W395" s="46" t="s">
        <v>984</v>
      </c>
      <c r="X395" s="46" t="s">
        <v>984</v>
      </c>
      <c r="Y395" s="47" t="s">
        <v>984</v>
      </c>
      <c r="Z395" s="40">
        <v>0</v>
      </c>
    </row>
    <row r="396" spans="1:26" ht="25.5" x14ac:dyDescent="0.25">
      <c r="A396" s="10" t="s">
        <v>1016</v>
      </c>
      <c r="B396" s="15"/>
      <c r="C396" s="9" t="s">
        <v>1043</v>
      </c>
      <c r="D396" s="45" t="s">
        <v>1044</v>
      </c>
      <c r="E396" s="46" t="s">
        <v>984</v>
      </c>
      <c r="F396" s="46" t="s">
        <v>984</v>
      </c>
      <c r="G396" s="46" t="s">
        <v>984</v>
      </c>
      <c r="H396" s="46" t="s">
        <v>984</v>
      </c>
      <c r="I396" s="46" t="s">
        <v>984</v>
      </c>
      <c r="J396" s="46" t="s">
        <v>984</v>
      </c>
      <c r="K396" s="46" t="s">
        <v>984</v>
      </c>
      <c r="L396" s="46" t="s">
        <v>984</v>
      </c>
      <c r="M396" s="46" t="s">
        <v>984</v>
      </c>
      <c r="N396" s="46"/>
      <c r="O396" s="46"/>
      <c r="P396" s="46"/>
      <c r="Q396" s="46"/>
      <c r="R396" s="46" t="s">
        <v>984</v>
      </c>
      <c r="S396" s="46" t="s">
        <v>984</v>
      </c>
      <c r="T396" s="46" t="s">
        <v>984</v>
      </c>
      <c r="U396" s="46" t="s">
        <v>984</v>
      </c>
      <c r="V396" s="46" t="s">
        <v>984</v>
      </c>
      <c r="W396" s="46" t="s">
        <v>984</v>
      </c>
      <c r="X396" s="46" t="s">
        <v>984</v>
      </c>
      <c r="Y396" s="47" t="s">
        <v>984</v>
      </c>
      <c r="Z396" s="40">
        <v>0</v>
      </c>
    </row>
    <row r="397" spans="1:26" x14ac:dyDescent="0.25">
      <c r="A397" s="10"/>
      <c r="B397" s="6"/>
      <c r="C397" s="5" t="s">
        <v>1045</v>
      </c>
      <c r="D397" s="51" t="s">
        <v>1046</v>
      </c>
      <c r="E397" s="52" t="s">
        <v>1046</v>
      </c>
      <c r="F397" s="52" t="s">
        <v>1046</v>
      </c>
      <c r="G397" s="52" t="s">
        <v>1046</v>
      </c>
      <c r="H397" s="52" t="s">
        <v>1046</v>
      </c>
      <c r="I397" s="52" t="s">
        <v>1046</v>
      </c>
      <c r="J397" s="52" t="s">
        <v>1046</v>
      </c>
      <c r="K397" s="52" t="s">
        <v>1046</v>
      </c>
      <c r="L397" s="52" t="s">
        <v>1046</v>
      </c>
      <c r="M397" s="52" t="s">
        <v>1046</v>
      </c>
      <c r="N397" s="52"/>
      <c r="O397" s="52"/>
      <c r="P397" s="52"/>
      <c r="Q397" s="52"/>
      <c r="R397" s="52" t="s">
        <v>1046</v>
      </c>
      <c r="S397" s="52" t="s">
        <v>1046</v>
      </c>
      <c r="T397" s="52" t="s">
        <v>1046</v>
      </c>
      <c r="U397" s="52" t="s">
        <v>1046</v>
      </c>
      <c r="V397" s="52" t="s">
        <v>1046</v>
      </c>
      <c r="W397" s="52" t="s">
        <v>1046</v>
      </c>
      <c r="X397" s="52" t="s">
        <v>1046</v>
      </c>
      <c r="Y397" s="53" t="s">
        <v>1046</v>
      </c>
      <c r="Z397" s="30">
        <v>14020937.009999998</v>
      </c>
    </row>
    <row r="398" spans="1:26" x14ac:dyDescent="0.25">
      <c r="A398" s="10"/>
      <c r="B398" s="6"/>
      <c r="C398" s="7" t="s">
        <v>1047</v>
      </c>
      <c r="D398" s="48" t="s">
        <v>1048</v>
      </c>
      <c r="E398" s="49" t="s">
        <v>1048</v>
      </c>
      <c r="F398" s="49" t="s">
        <v>1048</v>
      </c>
      <c r="G398" s="49" t="s">
        <v>1048</v>
      </c>
      <c r="H398" s="49" t="s">
        <v>1048</v>
      </c>
      <c r="I398" s="49" t="s">
        <v>1048</v>
      </c>
      <c r="J398" s="49" t="s">
        <v>1048</v>
      </c>
      <c r="K398" s="49" t="s">
        <v>1048</v>
      </c>
      <c r="L398" s="49" t="s">
        <v>1048</v>
      </c>
      <c r="M398" s="49" t="s">
        <v>1048</v>
      </c>
      <c r="N398" s="49"/>
      <c r="O398" s="49"/>
      <c r="P398" s="49"/>
      <c r="Q398" s="49"/>
      <c r="R398" s="49" t="s">
        <v>1048</v>
      </c>
      <c r="S398" s="49" t="s">
        <v>1048</v>
      </c>
      <c r="T398" s="49" t="s">
        <v>1048</v>
      </c>
      <c r="U398" s="49" t="s">
        <v>1048</v>
      </c>
      <c r="V398" s="49" t="s">
        <v>1048</v>
      </c>
      <c r="W398" s="49" t="s">
        <v>1048</v>
      </c>
      <c r="X398" s="49" t="s">
        <v>1048</v>
      </c>
      <c r="Y398" s="50" t="s">
        <v>1048</v>
      </c>
      <c r="Z398" s="29">
        <v>1227311.8400000001</v>
      </c>
    </row>
    <row r="399" spans="1:26" ht="25.5" x14ac:dyDescent="0.25">
      <c r="A399" s="10" t="s">
        <v>1010</v>
      </c>
      <c r="B399" s="15"/>
      <c r="C399" s="9" t="s">
        <v>1049</v>
      </c>
      <c r="D399" s="45" t="s">
        <v>1050</v>
      </c>
      <c r="E399" s="46" t="s">
        <v>984</v>
      </c>
      <c r="F399" s="46" t="s">
        <v>984</v>
      </c>
      <c r="G399" s="46" t="s">
        <v>984</v>
      </c>
      <c r="H399" s="46" t="s">
        <v>984</v>
      </c>
      <c r="I399" s="46" t="s">
        <v>984</v>
      </c>
      <c r="J399" s="46" t="s">
        <v>984</v>
      </c>
      <c r="K399" s="46" t="s">
        <v>984</v>
      </c>
      <c r="L399" s="46" t="s">
        <v>984</v>
      </c>
      <c r="M399" s="46" t="s">
        <v>984</v>
      </c>
      <c r="N399" s="46"/>
      <c r="O399" s="46"/>
      <c r="P399" s="46"/>
      <c r="Q399" s="46"/>
      <c r="R399" s="46" t="s">
        <v>984</v>
      </c>
      <c r="S399" s="46" t="s">
        <v>984</v>
      </c>
      <c r="T399" s="46" t="s">
        <v>984</v>
      </c>
      <c r="U399" s="46" t="s">
        <v>984</v>
      </c>
      <c r="V399" s="46" t="s">
        <v>984</v>
      </c>
      <c r="W399" s="46" t="s">
        <v>984</v>
      </c>
      <c r="X399" s="46" t="s">
        <v>984</v>
      </c>
      <c r="Y399" s="47" t="s">
        <v>984</v>
      </c>
      <c r="Z399" s="40">
        <v>1226886.8400000001</v>
      </c>
    </row>
    <row r="400" spans="1:26" ht="25.5" x14ac:dyDescent="0.25">
      <c r="A400" s="10" t="s">
        <v>1013</v>
      </c>
      <c r="B400" s="15"/>
      <c r="C400" s="9" t="s">
        <v>1051</v>
      </c>
      <c r="D400" s="45" t="s">
        <v>1052</v>
      </c>
      <c r="E400" s="46" t="s">
        <v>984</v>
      </c>
      <c r="F400" s="46" t="s">
        <v>984</v>
      </c>
      <c r="G400" s="46" t="s">
        <v>984</v>
      </c>
      <c r="H400" s="46" t="s">
        <v>984</v>
      </c>
      <c r="I400" s="46" t="s">
        <v>984</v>
      </c>
      <c r="J400" s="46" t="s">
        <v>984</v>
      </c>
      <c r="K400" s="46" t="s">
        <v>984</v>
      </c>
      <c r="L400" s="46" t="s">
        <v>984</v>
      </c>
      <c r="M400" s="46" t="s">
        <v>984</v>
      </c>
      <c r="N400" s="46"/>
      <c r="O400" s="46"/>
      <c r="P400" s="46"/>
      <c r="Q400" s="46"/>
      <c r="R400" s="46" t="s">
        <v>984</v>
      </c>
      <c r="S400" s="46" t="s">
        <v>984</v>
      </c>
      <c r="T400" s="46" t="s">
        <v>984</v>
      </c>
      <c r="U400" s="46" t="s">
        <v>984</v>
      </c>
      <c r="V400" s="46" t="s">
        <v>984</v>
      </c>
      <c r="W400" s="46" t="s">
        <v>984</v>
      </c>
      <c r="X400" s="46" t="s">
        <v>984</v>
      </c>
      <c r="Y400" s="47" t="s">
        <v>984</v>
      </c>
      <c r="Z400" s="40">
        <v>425</v>
      </c>
    </row>
    <row r="401" spans="1:26" ht="25.5" x14ac:dyDescent="0.25">
      <c r="A401" s="10" t="s">
        <v>1016</v>
      </c>
      <c r="B401" s="15"/>
      <c r="C401" s="9" t="s">
        <v>1053</v>
      </c>
      <c r="D401" s="45" t="s">
        <v>1054</v>
      </c>
      <c r="E401" s="46" t="s">
        <v>984</v>
      </c>
      <c r="F401" s="46" t="s">
        <v>984</v>
      </c>
      <c r="G401" s="46" t="s">
        <v>984</v>
      </c>
      <c r="H401" s="46" t="s">
        <v>984</v>
      </c>
      <c r="I401" s="46" t="s">
        <v>984</v>
      </c>
      <c r="J401" s="46" t="s">
        <v>984</v>
      </c>
      <c r="K401" s="46" t="s">
        <v>984</v>
      </c>
      <c r="L401" s="46" t="s">
        <v>984</v>
      </c>
      <c r="M401" s="46" t="s">
        <v>984</v>
      </c>
      <c r="N401" s="46"/>
      <c r="O401" s="46"/>
      <c r="P401" s="46"/>
      <c r="Q401" s="46"/>
      <c r="R401" s="46" t="s">
        <v>984</v>
      </c>
      <c r="S401" s="46" t="s">
        <v>984</v>
      </c>
      <c r="T401" s="46" t="s">
        <v>984</v>
      </c>
      <c r="U401" s="46" t="s">
        <v>984</v>
      </c>
      <c r="V401" s="46" t="s">
        <v>984</v>
      </c>
      <c r="W401" s="46" t="s">
        <v>984</v>
      </c>
      <c r="X401" s="46" t="s">
        <v>984</v>
      </c>
      <c r="Y401" s="47" t="s">
        <v>984</v>
      </c>
      <c r="Z401" s="40">
        <v>0</v>
      </c>
    </row>
    <row r="402" spans="1:26" x14ac:dyDescent="0.25">
      <c r="A402" s="10"/>
      <c r="B402" s="6"/>
      <c r="C402" s="7" t="s">
        <v>1055</v>
      </c>
      <c r="D402" s="48" t="s">
        <v>1056</v>
      </c>
      <c r="E402" s="49" t="s">
        <v>1056</v>
      </c>
      <c r="F402" s="49" t="s">
        <v>1056</v>
      </c>
      <c r="G402" s="49" t="s">
        <v>1056</v>
      </c>
      <c r="H402" s="49" t="s">
        <v>1056</v>
      </c>
      <c r="I402" s="49" t="s">
        <v>1056</v>
      </c>
      <c r="J402" s="49" t="s">
        <v>1056</v>
      </c>
      <c r="K402" s="49" t="s">
        <v>1056</v>
      </c>
      <c r="L402" s="49" t="s">
        <v>1056</v>
      </c>
      <c r="M402" s="49" t="s">
        <v>1056</v>
      </c>
      <c r="N402" s="49"/>
      <c r="O402" s="49"/>
      <c r="P402" s="49"/>
      <c r="Q402" s="49"/>
      <c r="R402" s="49" t="s">
        <v>1056</v>
      </c>
      <c r="S402" s="49" t="s">
        <v>1056</v>
      </c>
      <c r="T402" s="49" t="s">
        <v>1056</v>
      </c>
      <c r="U402" s="49" t="s">
        <v>1056</v>
      </c>
      <c r="V402" s="49" t="s">
        <v>1056</v>
      </c>
      <c r="W402" s="49" t="s">
        <v>1056</v>
      </c>
      <c r="X402" s="49" t="s">
        <v>1056</v>
      </c>
      <c r="Y402" s="50" t="s">
        <v>1056</v>
      </c>
      <c r="Z402" s="29">
        <v>12793625.169999998</v>
      </c>
    </row>
    <row r="403" spans="1:26" ht="25.5" x14ac:dyDescent="0.25">
      <c r="A403" s="10" t="s">
        <v>1010</v>
      </c>
      <c r="B403" s="15"/>
      <c r="C403" s="9" t="s">
        <v>1057</v>
      </c>
      <c r="D403" s="45" t="s">
        <v>1058</v>
      </c>
      <c r="E403" s="46" t="s">
        <v>984</v>
      </c>
      <c r="F403" s="46" t="s">
        <v>984</v>
      </c>
      <c r="G403" s="46" t="s">
        <v>984</v>
      </c>
      <c r="H403" s="46" t="s">
        <v>984</v>
      </c>
      <c r="I403" s="46" t="s">
        <v>984</v>
      </c>
      <c r="J403" s="46" t="s">
        <v>984</v>
      </c>
      <c r="K403" s="46" t="s">
        <v>984</v>
      </c>
      <c r="L403" s="46" t="s">
        <v>984</v>
      </c>
      <c r="M403" s="46" t="s">
        <v>984</v>
      </c>
      <c r="N403" s="46"/>
      <c r="O403" s="46"/>
      <c r="P403" s="46"/>
      <c r="Q403" s="46"/>
      <c r="R403" s="46" t="s">
        <v>984</v>
      </c>
      <c r="S403" s="46" t="s">
        <v>984</v>
      </c>
      <c r="T403" s="46" t="s">
        <v>984</v>
      </c>
      <c r="U403" s="46" t="s">
        <v>984</v>
      </c>
      <c r="V403" s="46" t="s">
        <v>984</v>
      </c>
      <c r="W403" s="46" t="s">
        <v>984</v>
      </c>
      <c r="X403" s="46" t="s">
        <v>984</v>
      </c>
      <c r="Y403" s="47" t="s">
        <v>984</v>
      </c>
      <c r="Z403" s="40">
        <v>12078002.549999999</v>
      </c>
    </row>
    <row r="404" spans="1:26" ht="25.5" x14ac:dyDescent="0.25">
      <c r="A404" s="10" t="s">
        <v>1013</v>
      </c>
      <c r="B404" s="15"/>
      <c r="C404" s="9" t="s">
        <v>1059</v>
      </c>
      <c r="D404" s="45" t="s">
        <v>1060</v>
      </c>
      <c r="E404" s="46" t="s">
        <v>984</v>
      </c>
      <c r="F404" s="46" t="s">
        <v>984</v>
      </c>
      <c r="G404" s="46" t="s">
        <v>984</v>
      </c>
      <c r="H404" s="46" t="s">
        <v>984</v>
      </c>
      <c r="I404" s="46" t="s">
        <v>984</v>
      </c>
      <c r="J404" s="46" t="s">
        <v>984</v>
      </c>
      <c r="K404" s="46" t="s">
        <v>984</v>
      </c>
      <c r="L404" s="46" t="s">
        <v>984</v>
      </c>
      <c r="M404" s="46" t="s">
        <v>984</v>
      </c>
      <c r="N404" s="46"/>
      <c r="O404" s="46"/>
      <c r="P404" s="46"/>
      <c r="Q404" s="46"/>
      <c r="R404" s="46" t="s">
        <v>984</v>
      </c>
      <c r="S404" s="46" t="s">
        <v>984</v>
      </c>
      <c r="T404" s="46" t="s">
        <v>984</v>
      </c>
      <c r="U404" s="46" t="s">
        <v>984</v>
      </c>
      <c r="V404" s="46" t="s">
        <v>984</v>
      </c>
      <c r="W404" s="46" t="s">
        <v>984</v>
      </c>
      <c r="X404" s="46" t="s">
        <v>984</v>
      </c>
      <c r="Y404" s="47" t="s">
        <v>984</v>
      </c>
      <c r="Z404" s="40">
        <v>712025.3600000001</v>
      </c>
    </row>
    <row r="405" spans="1:26" ht="25.5" x14ac:dyDescent="0.25">
      <c r="A405" s="10" t="s">
        <v>1016</v>
      </c>
      <c r="B405" s="15"/>
      <c r="C405" s="9" t="s">
        <v>1061</v>
      </c>
      <c r="D405" s="45" t="s">
        <v>1062</v>
      </c>
      <c r="E405" s="46" t="s">
        <v>984</v>
      </c>
      <c r="F405" s="46" t="s">
        <v>984</v>
      </c>
      <c r="G405" s="46" t="s">
        <v>984</v>
      </c>
      <c r="H405" s="46" t="s">
        <v>984</v>
      </c>
      <c r="I405" s="46" t="s">
        <v>984</v>
      </c>
      <c r="J405" s="46" t="s">
        <v>984</v>
      </c>
      <c r="K405" s="46" t="s">
        <v>984</v>
      </c>
      <c r="L405" s="46" t="s">
        <v>984</v>
      </c>
      <c r="M405" s="46" t="s">
        <v>984</v>
      </c>
      <c r="N405" s="46"/>
      <c r="O405" s="46"/>
      <c r="P405" s="46"/>
      <c r="Q405" s="46"/>
      <c r="R405" s="46" t="s">
        <v>984</v>
      </c>
      <c r="S405" s="46" t="s">
        <v>984</v>
      </c>
      <c r="T405" s="46" t="s">
        <v>984</v>
      </c>
      <c r="U405" s="46" t="s">
        <v>984</v>
      </c>
      <c r="V405" s="46" t="s">
        <v>984</v>
      </c>
      <c r="W405" s="46" t="s">
        <v>984</v>
      </c>
      <c r="X405" s="46" t="s">
        <v>984</v>
      </c>
      <c r="Y405" s="47" t="s">
        <v>984</v>
      </c>
      <c r="Z405" s="40">
        <v>3597.26</v>
      </c>
    </row>
    <row r="406" spans="1:26" x14ac:dyDescent="0.25">
      <c r="A406" s="10"/>
      <c r="B406" s="6"/>
      <c r="C406" s="5" t="s">
        <v>1063</v>
      </c>
      <c r="D406" s="51" t="s">
        <v>1064</v>
      </c>
      <c r="E406" s="52" t="s">
        <v>1064</v>
      </c>
      <c r="F406" s="52" t="s">
        <v>1064</v>
      </c>
      <c r="G406" s="52" t="s">
        <v>1064</v>
      </c>
      <c r="H406" s="52" t="s">
        <v>1064</v>
      </c>
      <c r="I406" s="52" t="s">
        <v>1064</v>
      </c>
      <c r="J406" s="52" t="s">
        <v>1064</v>
      </c>
      <c r="K406" s="52" t="s">
        <v>1064</v>
      </c>
      <c r="L406" s="52" t="s">
        <v>1064</v>
      </c>
      <c r="M406" s="52" t="s">
        <v>1064</v>
      </c>
      <c r="N406" s="52"/>
      <c r="O406" s="52"/>
      <c r="P406" s="52"/>
      <c r="Q406" s="52"/>
      <c r="R406" s="52" t="s">
        <v>1064</v>
      </c>
      <c r="S406" s="52" t="s">
        <v>1064</v>
      </c>
      <c r="T406" s="52" t="s">
        <v>1064</v>
      </c>
      <c r="U406" s="52" t="s">
        <v>1064</v>
      </c>
      <c r="V406" s="52" t="s">
        <v>1064</v>
      </c>
      <c r="W406" s="52" t="s">
        <v>1064</v>
      </c>
      <c r="X406" s="52" t="s">
        <v>1064</v>
      </c>
      <c r="Y406" s="53" t="s">
        <v>1064</v>
      </c>
      <c r="Z406" s="30">
        <v>2536323.34</v>
      </c>
    </row>
    <row r="407" spans="1:26" x14ac:dyDescent="0.25">
      <c r="A407" s="10" t="s">
        <v>1065</v>
      </c>
      <c r="B407" s="6"/>
      <c r="C407" s="7" t="s">
        <v>1066</v>
      </c>
      <c r="D407" s="48" t="s">
        <v>1067</v>
      </c>
      <c r="E407" s="49" t="s">
        <v>1068</v>
      </c>
      <c r="F407" s="49" t="s">
        <v>1068</v>
      </c>
      <c r="G407" s="49" t="s">
        <v>1068</v>
      </c>
      <c r="H407" s="49" t="s">
        <v>1068</v>
      </c>
      <c r="I407" s="49" t="s">
        <v>1068</v>
      </c>
      <c r="J407" s="49" t="s">
        <v>1068</v>
      </c>
      <c r="K407" s="49" t="s">
        <v>1068</v>
      </c>
      <c r="L407" s="49" t="s">
        <v>1068</v>
      </c>
      <c r="M407" s="49" t="s">
        <v>1068</v>
      </c>
      <c r="N407" s="49"/>
      <c r="O407" s="49"/>
      <c r="P407" s="49"/>
      <c r="Q407" s="49"/>
      <c r="R407" s="49" t="s">
        <v>1068</v>
      </c>
      <c r="S407" s="49" t="s">
        <v>1068</v>
      </c>
      <c r="T407" s="49" t="s">
        <v>1068</v>
      </c>
      <c r="U407" s="49" t="s">
        <v>1068</v>
      </c>
      <c r="V407" s="49" t="s">
        <v>1068</v>
      </c>
      <c r="W407" s="49" t="s">
        <v>1068</v>
      </c>
      <c r="X407" s="49" t="s">
        <v>1068</v>
      </c>
      <c r="Y407" s="50" t="s">
        <v>1068</v>
      </c>
      <c r="Z407" s="40">
        <v>1296357.76</v>
      </c>
    </row>
    <row r="408" spans="1:26" x14ac:dyDescent="0.25">
      <c r="A408" s="10" t="s">
        <v>1069</v>
      </c>
      <c r="B408" s="6"/>
      <c r="C408" s="7" t="s">
        <v>1070</v>
      </c>
      <c r="D408" s="48" t="s">
        <v>1071</v>
      </c>
      <c r="E408" s="49" t="s">
        <v>1071</v>
      </c>
      <c r="F408" s="49" t="s">
        <v>1071</v>
      </c>
      <c r="G408" s="49" t="s">
        <v>1071</v>
      </c>
      <c r="H408" s="49" t="s">
        <v>1071</v>
      </c>
      <c r="I408" s="49" t="s">
        <v>1071</v>
      </c>
      <c r="J408" s="49" t="s">
        <v>1071</v>
      </c>
      <c r="K408" s="49" t="s">
        <v>1071</v>
      </c>
      <c r="L408" s="49" t="s">
        <v>1071</v>
      </c>
      <c r="M408" s="49" t="s">
        <v>1071</v>
      </c>
      <c r="N408" s="49"/>
      <c r="O408" s="49"/>
      <c r="P408" s="49"/>
      <c r="Q408" s="49"/>
      <c r="R408" s="49" t="s">
        <v>1071</v>
      </c>
      <c r="S408" s="49" t="s">
        <v>1071</v>
      </c>
      <c r="T408" s="49" t="s">
        <v>1071</v>
      </c>
      <c r="U408" s="49" t="s">
        <v>1071</v>
      </c>
      <c r="V408" s="49" t="s">
        <v>1071</v>
      </c>
      <c r="W408" s="49" t="s">
        <v>1071</v>
      </c>
      <c r="X408" s="49" t="s">
        <v>1071</v>
      </c>
      <c r="Y408" s="50" t="s">
        <v>1071</v>
      </c>
      <c r="Z408" s="40">
        <v>0</v>
      </c>
    </row>
    <row r="409" spans="1:26" x14ac:dyDescent="0.25">
      <c r="A409" s="10"/>
      <c r="B409" s="6"/>
      <c r="C409" s="7" t="s">
        <v>1072</v>
      </c>
      <c r="D409" s="48" t="s">
        <v>1073</v>
      </c>
      <c r="E409" s="49" t="s">
        <v>1073</v>
      </c>
      <c r="F409" s="49" t="s">
        <v>1073</v>
      </c>
      <c r="G409" s="49" t="s">
        <v>1073</v>
      </c>
      <c r="H409" s="49" t="s">
        <v>1073</v>
      </c>
      <c r="I409" s="49" t="s">
        <v>1073</v>
      </c>
      <c r="J409" s="49" t="s">
        <v>1073</v>
      </c>
      <c r="K409" s="49" t="s">
        <v>1073</v>
      </c>
      <c r="L409" s="49" t="s">
        <v>1073</v>
      </c>
      <c r="M409" s="49" t="s">
        <v>1073</v>
      </c>
      <c r="N409" s="49"/>
      <c r="O409" s="49"/>
      <c r="P409" s="49"/>
      <c r="Q409" s="49"/>
      <c r="R409" s="49" t="s">
        <v>1073</v>
      </c>
      <c r="S409" s="49" t="s">
        <v>1073</v>
      </c>
      <c r="T409" s="49" t="s">
        <v>1073</v>
      </c>
      <c r="U409" s="49" t="s">
        <v>1073</v>
      </c>
      <c r="V409" s="49" t="s">
        <v>1073</v>
      </c>
      <c r="W409" s="49" t="s">
        <v>1073</v>
      </c>
      <c r="X409" s="49" t="s">
        <v>1073</v>
      </c>
      <c r="Y409" s="50" t="s">
        <v>1073</v>
      </c>
      <c r="Z409" s="29">
        <v>1239965.58</v>
      </c>
    </row>
    <row r="410" spans="1:26" x14ac:dyDescent="0.25">
      <c r="A410" s="10" t="s">
        <v>815</v>
      </c>
      <c r="B410" s="6"/>
      <c r="C410" s="9" t="s">
        <v>1074</v>
      </c>
      <c r="D410" s="45" t="s">
        <v>1075</v>
      </c>
      <c r="E410" s="46" t="s">
        <v>1075</v>
      </c>
      <c r="F410" s="46" t="s">
        <v>1075</v>
      </c>
      <c r="G410" s="46" t="s">
        <v>1075</v>
      </c>
      <c r="H410" s="46" t="s">
        <v>1075</v>
      </c>
      <c r="I410" s="46" t="s">
        <v>1075</v>
      </c>
      <c r="J410" s="46" t="s">
        <v>1075</v>
      </c>
      <c r="K410" s="46" t="s">
        <v>1075</v>
      </c>
      <c r="L410" s="46" t="s">
        <v>1075</v>
      </c>
      <c r="M410" s="46" t="s">
        <v>1075</v>
      </c>
      <c r="N410" s="46"/>
      <c r="O410" s="46"/>
      <c r="P410" s="46"/>
      <c r="Q410" s="46"/>
      <c r="R410" s="46" t="s">
        <v>1075</v>
      </c>
      <c r="S410" s="46" t="s">
        <v>1075</v>
      </c>
      <c r="T410" s="46" t="s">
        <v>1075</v>
      </c>
      <c r="U410" s="46" t="s">
        <v>1075</v>
      </c>
      <c r="V410" s="46" t="s">
        <v>1075</v>
      </c>
      <c r="W410" s="46" t="s">
        <v>1075</v>
      </c>
      <c r="X410" s="46" t="s">
        <v>1075</v>
      </c>
      <c r="Y410" s="47" t="s">
        <v>1075</v>
      </c>
      <c r="Z410" s="40">
        <v>672314.97</v>
      </c>
    </row>
    <row r="411" spans="1:26" x14ac:dyDescent="0.25">
      <c r="A411" s="10" t="s">
        <v>815</v>
      </c>
      <c r="B411" s="15"/>
      <c r="C411" s="9" t="s">
        <v>1076</v>
      </c>
      <c r="D411" s="45" t="s">
        <v>1077</v>
      </c>
      <c r="E411" s="46" t="s">
        <v>1077</v>
      </c>
      <c r="F411" s="46" t="s">
        <v>1077</v>
      </c>
      <c r="G411" s="46" t="s">
        <v>1077</v>
      </c>
      <c r="H411" s="46" t="s">
        <v>1077</v>
      </c>
      <c r="I411" s="46" t="s">
        <v>1077</v>
      </c>
      <c r="J411" s="46" t="s">
        <v>1077</v>
      </c>
      <c r="K411" s="46" t="s">
        <v>1077</v>
      </c>
      <c r="L411" s="46" t="s">
        <v>1077</v>
      </c>
      <c r="M411" s="46" t="s">
        <v>1077</v>
      </c>
      <c r="N411" s="46"/>
      <c r="O411" s="46"/>
      <c r="P411" s="46"/>
      <c r="Q411" s="46"/>
      <c r="R411" s="46" t="s">
        <v>1077</v>
      </c>
      <c r="S411" s="46" t="s">
        <v>1077</v>
      </c>
      <c r="T411" s="46" t="s">
        <v>1077</v>
      </c>
      <c r="U411" s="46" t="s">
        <v>1077</v>
      </c>
      <c r="V411" s="46" t="s">
        <v>1077</v>
      </c>
      <c r="W411" s="46" t="s">
        <v>1077</v>
      </c>
      <c r="X411" s="46" t="s">
        <v>1077</v>
      </c>
      <c r="Y411" s="47" t="s">
        <v>1077</v>
      </c>
      <c r="Z411" s="40">
        <v>567650.61</v>
      </c>
    </row>
    <row r="412" spans="1:26" x14ac:dyDescent="0.25">
      <c r="A412" s="10" t="s">
        <v>815</v>
      </c>
      <c r="B412" s="15"/>
      <c r="C412" s="9" t="s">
        <v>1078</v>
      </c>
      <c r="D412" s="45" t="s">
        <v>1079</v>
      </c>
      <c r="E412" s="46" t="s">
        <v>1077</v>
      </c>
      <c r="F412" s="46" t="s">
        <v>1077</v>
      </c>
      <c r="G412" s="46" t="s">
        <v>1077</v>
      </c>
      <c r="H412" s="46" t="s">
        <v>1077</v>
      </c>
      <c r="I412" s="46" t="s">
        <v>1077</v>
      </c>
      <c r="J412" s="46" t="s">
        <v>1077</v>
      </c>
      <c r="K412" s="46" t="s">
        <v>1077</v>
      </c>
      <c r="L412" s="46" t="s">
        <v>1077</v>
      </c>
      <c r="M412" s="46" t="s">
        <v>1077</v>
      </c>
      <c r="N412" s="46"/>
      <c r="O412" s="46"/>
      <c r="P412" s="46"/>
      <c r="Q412" s="46"/>
      <c r="R412" s="46" t="s">
        <v>1077</v>
      </c>
      <c r="S412" s="46" t="s">
        <v>1077</v>
      </c>
      <c r="T412" s="46" t="s">
        <v>1077</v>
      </c>
      <c r="U412" s="46" t="s">
        <v>1077</v>
      </c>
      <c r="V412" s="46" t="s">
        <v>1077</v>
      </c>
      <c r="W412" s="46" t="s">
        <v>1077</v>
      </c>
      <c r="X412" s="46" t="s">
        <v>1077</v>
      </c>
      <c r="Y412" s="47" t="s">
        <v>1077</v>
      </c>
      <c r="Z412" s="40">
        <v>0</v>
      </c>
    </row>
    <row r="413" spans="1:26" x14ac:dyDescent="0.25">
      <c r="A413" s="10" t="s">
        <v>815</v>
      </c>
      <c r="B413" s="15"/>
      <c r="C413" s="9" t="s">
        <v>1080</v>
      </c>
      <c r="D413" s="45" t="s">
        <v>1081</v>
      </c>
      <c r="E413" s="46" t="s">
        <v>1077</v>
      </c>
      <c r="F413" s="46" t="s">
        <v>1077</v>
      </c>
      <c r="G413" s="46" t="s">
        <v>1077</v>
      </c>
      <c r="H413" s="46" t="s">
        <v>1077</v>
      </c>
      <c r="I413" s="46" t="s">
        <v>1077</v>
      </c>
      <c r="J413" s="46" t="s">
        <v>1077</v>
      </c>
      <c r="K413" s="46" t="s">
        <v>1077</v>
      </c>
      <c r="L413" s="46" t="s">
        <v>1077</v>
      </c>
      <c r="M413" s="46" t="s">
        <v>1077</v>
      </c>
      <c r="N413" s="46"/>
      <c r="O413" s="46"/>
      <c r="P413" s="46"/>
      <c r="Q413" s="46"/>
      <c r="R413" s="46" t="s">
        <v>1077</v>
      </c>
      <c r="S413" s="46" t="s">
        <v>1077</v>
      </c>
      <c r="T413" s="46" t="s">
        <v>1077</v>
      </c>
      <c r="U413" s="46" t="s">
        <v>1077</v>
      </c>
      <c r="V413" s="46" t="s">
        <v>1077</v>
      </c>
      <c r="W413" s="46" t="s">
        <v>1077</v>
      </c>
      <c r="X413" s="46" t="s">
        <v>1077</v>
      </c>
      <c r="Y413" s="47" t="s">
        <v>1077</v>
      </c>
      <c r="Z413" s="40">
        <v>0</v>
      </c>
    </row>
    <row r="414" spans="1:26" x14ac:dyDescent="0.25">
      <c r="A414" s="24"/>
      <c r="B414" s="6"/>
      <c r="C414" s="19" t="s">
        <v>1082</v>
      </c>
      <c r="D414" s="69" t="s">
        <v>1083</v>
      </c>
      <c r="E414" s="70" t="s">
        <v>1084</v>
      </c>
      <c r="F414" s="70" t="s">
        <v>1084</v>
      </c>
      <c r="G414" s="70" t="s">
        <v>1084</v>
      </c>
      <c r="H414" s="70" t="s">
        <v>1084</v>
      </c>
      <c r="I414" s="70" t="s">
        <v>1084</v>
      </c>
      <c r="J414" s="70" t="s">
        <v>1084</v>
      </c>
      <c r="K414" s="70" t="s">
        <v>1084</v>
      </c>
      <c r="L414" s="70" t="s">
        <v>1084</v>
      </c>
      <c r="M414" s="70" t="s">
        <v>1084</v>
      </c>
      <c r="N414" s="70"/>
      <c r="O414" s="70"/>
      <c r="P414" s="70"/>
      <c r="Q414" s="70"/>
      <c r="R414" s="70" t="s">
        <v>1084</v>
      </c>
      <c r="S414" s="70" t="s">
        <v>1084</v>
      </c>
      <c r="T414" s="70" t="s">
        <v>1084</v>
      </c>
      <c r="U414" s="70" t="s">
        <v>1084</v>
      </c>
      <c r="V414" s="70" t="s">
        <v>1084</v>
      </c>
      <c r="W414" s="70" t="s">
        <v>1084</v>
      </c>
      <c r="X414" s="70" t="s">
        <v>1084</v>
      </c>
      <c r="Y414" s="71" t="s">
        <v>1084</v>
      </c>
      <c r="Z414" s="29">
        <v>14740712.02</v>
      </c>
    </row>
    <row r="415" spans="1:26" x14ac:dyDescent="0.25">
      <c r="A415" s="10" t="s">
        <v>329</v>
      </c>
      <c r="B415" s="6"/>
      <c r="C415" s="5" t="s">
        <v>1085</v>
      </c>
      <c r="D415" s="51" t="s">
        <v>1086</v>
      </c>
      <c r="E415" s="52" t="s">
        <v>1086</v>
      </c>
      <c r="F415" s="52" t="s">
        <v>1086</v>
      </c>
      <c r="G415" s="52" t="s">
        <v>1086</v>
      </c>
      <c r="H415" s="52" t="s">
        <v>1086</v>
      </c>
      <c r="I415" s="52" t="s">
        <v>1086</v>
      </c>
      <c r="J415" s="52" t="s">
        <v>1086</v>
      </c>
      <c r="K415" s="52" t="s">
        <v>1086</v>
      </c>
      <c r="L415" s="52" t="s">
        <v>1086</v>
      </c>
      <c r="M415" s="52" t="s">
        <v>1086</v>
      </c>
      <c r="N415" s="52"/>
      <c r="O415" s="52"/>
      <c r="P415" s="52"/>
      <c r="Q415" s="52"/>
      <c r="R415" s="52" t="s">
        <v>1086</v>
      </c>
      <c r="S415" s="52" t="s">
        <v>1086</v>
      </c>
      <c r="T415" s="52" t="s">
        <v>1086</v>
      </c>
      <c r="U415" s="52" t="s">
        <v>1086</v>
      </c>
      <c r="V415" s="52" t="s">
        <v>1086</v>
      </c>
      <c r="W415" s="52" t="s">
        <v>1086</v>
      </c>
      <c r="X415" s="52" t="s">
        <v>1086</v>
      </c>
      <c r="Y415" s="53" t="s">
        <v>1086</v>
      </c>
      <c r="Z415" s="40">
        <v>67469.95</v>
      </c>
    </row>
    <row r="416" spans="1:26" x14ac:dyDescent="0.25">
      <c r="A416" s="10"/>
      <c r="B416" s="6"/>
      <c r="C416" s="5" t="s">
        <v>1087</v>
      </c>
      <c r="D416" s="51" t="s">
        <v>1088</v>
      </c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3"/>
      <c r="Z416" s="29">
        <v>14673242.07</v>
      </c>
    </row>
    <row r="417" spans="1:26" x14ac:dyDescent="0.25">
      <c r="A417" s="10"/>
      <c r="B417" s="6"/>
      <c r="C417" s="5" t="s">
        <v>1089</v>
      </c>
      <c r="D417" s="51" t="s">
        <v>1090</v>
      </c>
      <c r="E417" s="52" t="s">
        <v>1091</v>
      </c>
      <c r="F417" s="52" t="s">
        <v>1091</v>
      </c>
      <c r="G417" s="52" t="s">
        <v>1091</v>
      </c>
      <c r="H417" s="52" t="s">
        <v>1091</v>
      </c>
      <c r="I417" s="52" t="s">
        <v>1091</v>
      </c>
      <c r="J417" s="52" t="s">
        <v>1091</v>
      </c>
      <c r="K417" s="52" t="s">
        <v>1091</v>
      </c>
      <c r="L417" s="52" t="s">
        <v>1091</v>
      </c>
      <c r="M417" s="52" t="s">
        <v>1091</v>
      </c>
      <c r="N417" s="52"/>
      <c r="O417" s="52"/>
      <c r="P417" s="52"/>
      <c r="Q417" s="52"/>
      <c r="R417" s="52" t="s">
        <v>1091</v>
      </c>
      <c r="S417" s="52" t="s">
        <v>1091</v>
      </c>
      <c r="T417" s="52" t="s">
        <v>1091</v>
      </c>
      <c r="U417" s="52" t="s">
        <v>1091</v>
      </c>
      <c r="V417" s="52" t="s">
        <v>1091</v>
      </c>
      <c r="W417" s="52" t="s">
        <v>1091</v>
      </c>
      <c r="X417" s="52" t="s">
        <v>1091</v>
      </c>
      <c r="Y417" s="53" t="s">
        <v>1091</v>
      </c>
      <c r="Z417" s="30">
        <v>8523923.1300000008</v>
      </c>
    </row>
    <row r="418" spans="1:26" x14ac:dyDescent="0.25">
      <c r="A418" s="10" t="s">
        <v>329</v>
      </c>
      <c r="B418" s="6"/>
      <c r="C418" s="7" t="s">
        <v>1092</v>
      </c>
      <c r="D418" s="48" t="s">
        <v>1093</v>
      </c>
      <c r="E418" s="49" t="s">
        <v>1094</v>
      </c>
      <c r="F418" s="49" t="s">
        <v>1094</v>
      </c>
      <c r="G418" s="49" t="s">
        <v>1094</v>
      </c>
      <c r="H418" s="49" t="s">
        <v>1094</v>
      </c>
      <c r="I418" s="49" t="s">
        <v>1094</v>
      </c>
      <c r="J418" s="49" t="s">
        <v>1094</v>
      </c>
      <c r="K418" s="49" t="s">
        <v>1094</v>
      </c>
      <c r="L418" s="49" t="s">
        <v>1094</v>
      </c>
      <c r="M418" s="49" t="s">
        <v>1094</v>
      </c>
      <c r="N418" s="49"/>
      <c r="O418" s="49"/>
      <c r="P418" s="49"/>
      <c r="Q418" s="49"/>
      <c r="R418" s="49" t="s">
        <v>1094</v>
      </c>
      <c r="S418" s="49" t="s">
        <v>1094</v>
      </c>
      <c r="T418" s="49" t="s">
        <v>1094</v>
      </c>
      <c r="U418" s="49" t="s">
        <v>1094</v>
      </c>
      <c r="V418" s="49" t="s">
        <v>1094</v>
      </c>
      <c r="W418" s="49" t="s">
        <v>1094</v>
      </c>
      <c r="X418" s="49" t="s">
        <v>1094</v>
      </c>
      <c r="Y418" s="50" t="s">
        <v>1094</v>
      </c>
      <c r="Z418" s="40">
        <v>0</v>
      </c>
    </row>
    <row r="419" spans="1:26" x14ac:dyDescent="0.25">
      <c r="A419" s="10" t="s">
        <v>329</v>
      </c>
      <c r="B419" s="6"/>
      <c r="C419" s="7" t="s">
        <v>1095</v>
      </c>
      <c r="D419" s="48" t="s">
        <v>1096</v>
      </c>
      <c r="E419" s="49" t="s">
        <v>1097</v>
      </c>
      <c r="F419" s="49" t="s">
        <v>1097</v>
      </c>
      <c r="G419" s="49" t="s">
        <v>1097</v>
      </c>
      <c r="H419" s="49" t="s">
        <v>1097</v>
      </c>
      <c r="I419" s="49" t="s">
        <v>1097</v>
      </c>
      <c r="J419" s="49" t="s">
        <v>1097</v>
      </c>
      <c r="K419" s="49" t="s">
        <v>1097</v>
      </c>
      <c r="L419" s="49" t="s">
        <v>1097</v>
      </c>
      <c r="M419" s="49" t="s">
        <v>1097</v>
      </c>
      <c r="N419" s="49"/>
      <c r="O419" s="49"/>
      <c r="P419" s="49"/>
      <c r="Q419" s="49"/>
      <c r="R419" s="49" t="s">
        <v>1097</v>
      </c>
      <c r="S419" s="49" t="s">
        <v>1097</v>
      </c>
      <c r="T419" s="49" t="s">
        <v>1097</v>
      </c>
      <c r="U419" s="49" t="s">
        <v>1097</v>
      </c>
      <c r="V419" s="49" t="s">
        <v>1097</v>
      </c>
      <c r="W419" s="49" t="s">
        <v>1097</v>
      </c>
      <c r="X419" s="49" t="s">
        <v>1097</v>
      </c>
      <c r="Y419" s="50" t="s">
        <v>1097</v>
      </c>
      <c r="Z419" s="40">
        <v>8523923.1300000008</v>
      </c>
    </row>
    <row r="420" spans="1:26" x14ac:dyDescent="0.25">
      <c r="A420" s="10" t="s">
        <v>329</v>
      </c>
      <c r="B420" s="6"/>
      <c r="C420" s="5" t="s">
        <v>1098</v>
      </c>
      <c r="D420" s="51" t="s">
        <v>1099</v>
      </c>
      <c r="E420" s="52" t="s">
        <v>1100</v>
      </c>
      <c r="F420" s="52" t="s">
        <v>1100</v>
      </c>
      <c r="G420" s="52" t="s">
        <v>1100</v>
      </c>
      <c r="H420" s="52" t="s">
        <v>1100</v>
      </c>
      <c r="I420" s="52" t="s">
        <v>1100</v>
      </c>
      <c r="J420" s="52" t="s">
        <v>1100</v>
      </c>
      <c r="K420" s="52" t="s">
        <v>1100</v>
      </c>
      <c r="L420" s="52" t="s">
        <v>1100</v>
      </c>
      <c r="M420" s="52" t="s">
        <v>1100</v>
      </c>
      <c r="N420" s="52"/>
      <c r="O420" s="52"/>
      <c r="P420" s="52"/>
      <c r="Q420" s="52"/>
      <c r="R420" s="52" t="s">
        <v>1100</v>
      </c>
      <c r="S420" s="52" t="s">
        <v>1100</v>
      </c>
      <c r="T420" s="52" t="s">
        <v>1100</v>
      </c>
      <c r="U420" s="52" t="s">
        <v>1100</v>
      </c>
      <c r="V420" s="52" t="s">
        <v>1100</v>
      </c>
      <c r="W420" s="52" t="s">
        <v>1100</v>
      </c>
      <c r="X420" s="52" t="s">
        <v>1100</v>
      </c>
      <c r="Y420" s="53" t="s">
        <v>1100</v>
      </c>
      <c r="Z420" s="40">
        <v>6149318.9400000004</v>
      </c>
    </row>
    <row r="421" spans="1:26" x14ac:dyDescent="0.25">
      <c r="A421" s="10"/>
      <c r="B421" s="6"/>
      <c r="C421" s="5" t="s">
        <v>1101</v>
      </c>
      <c r="D421" s="51" t="s">
        <v>1102</v>
      </c>
      <c r="E421" s="52" t="s">
        <v>1103</v>
      </c>
      <c r="F421" s="52" t="s">
        <v>1103</v>
      </c>
      <c r="G421" s="52" t="s">
        <v>1103</v>
      </c>
      <c r="H421" s="52" t="s">
        <v>1103</v>
      </c>
      <c r="I421" s="52" t="s">
        <v>1103</v>
      </c>
      <c r="J421" s="52" t="s">
        <v>1103</v>
      </c>
      <c r="K421" s="52" t="s">
        <v>1103</v>
      </c>
      <c r="L421" s="52" t="s">
        <v>1103</v>
      </c>
      <c r="M421" s="52" t="s">
        <v>1103</v>
      </c>
      <c r="N421" s="52"/>
      <c r="O421" s="52"/>
      <c r="P421" s="52"/>
      <c r="Q421" s="52"/>
      <c r="R421" s="52" t="s">
        <v>1103</v>
      </c>
      <c r="S421" s="52" t="s">
        <v>1103</v>
      </c>
      <c r="T421" s="52" t="s">
        <v>1103</v>
      </c>
      <c r="U421" s="52" t="s">
        <v>1103</v>
      </c>
      <c r="V421" s="52" t="s">
        <v>1103</v>
      </c>
      <c r="W421" s="52" t="s">
        <v>1103</v>
      </c>
      <c r="X421" s="52" t="s">
        <v>1103</v>
      </c>
      <c r="Y421" s="53" t="s">
        <v>1103</v>
      </c>
      <c r="Z421" s="30">
        <v>0</v>
      </c>
    </row>
    <row r="422" spans="1:26" x14ac:dyDescent="0.25">
      <c r="A422" s="10" t="s">
        <v>1104</v>
      </c>
      <c r="B422" s="6"/>
      <c r="C422" s="7" t="s">
        <v>1105</v>
      </c>
      <c r="D422" s="48" t="s">
        <v>1106</v>
      </c>
      <c r="E422" s="49" t="s">
        <v>1107</v>
      </c>
      <c r="F422" s="49" t="s">
        <v>1107</v>
      </c>
      <c r="G422" s="49" t="s">
        <v>1107</v>
      </c>
      <c r="H422" s="49" t="s">
        <v>1107</v>
      </c>
      <c r="I422" s="49" t="s">
        <v>1107</v>
      </c>
      <c r="J422" s="49" t="s">
        <v>1107</v>
      </c>
      <c r="K422" s="49" t="s">
        <v>1107</v>
      </c>
      <c r="L422" s="49" t="s">
        <v>1107</v>
      </c>
      <c r="M422" s="49" t="s">
        <v>1107</v>
      </c>
      <c r="N422" s="49"/>
      <c r="O422" s="49"/>
      <c r="P422" s="49"/>
      <c r="Q422" s="49"/>
      <c r="R422" s="49" t="s">
        <v>1107</v>
      </c>
      <c r="S422" s="49" t="s">
        <v>1107</v>
      </c>
      <c r="T422" s="49" t="s">
        <v>1107</v>
      </c>
      <c r="U422" s="49" t="s">
        <v>1107</v>
      </c>
      <c r="V422" s="49" t="s">
        <v>1107</v>
      </c>
      <c r="W422" s="49" t="s">
        <v>1107</v>
      </c>
      <c r="X422" s="49" t="s">
        <v>1107</v>
      </c>
      <c r="Y422" s="50" t="s">
        <v>1107</v>
      </c>
      <c r="Z422" s="40">
        <v>0</v>
      </c>
    </row>
    <row r="423" spans="1:26" x14ac:dyDescent="0.25">
      <c r="A423" s="10" t="s">
        <v>1104</v>
      </c>
      <c r="B423" s="6"/>
      <c r="C423" s="7" t="s">
        <v>1108</v>
      </c>
      <c r="D423" s="48" t="s">
        <v>1109</v>
      </c>
      <c r="E423" s="49" t="s">
        <v>1107</v>
      </c>
      <c r="F423" s="49" t="s">
        <v>1107</v>
      </c>
      <c r="G423" s="49" t="s">
        <v>1107</v>
      </c>
      <c r="H423" s="49" t="s">
        <v>1107</v>
      </c>
      <c r="I423" s="49" t="s">
        <v>1107</v>
      </c>
      <c r="J423" s="49" t="s">
        <v>1107</v>
      </c>
      <c r="K423" s="49" t="s">
        <v>1107</v>
      </c>
      <c r="L423" s="49" t="s">
        <v>1107</v>
      </c>
      <c r="M423" s="49" t="s">
        <v>1107</v>
      </c>
      <c r="N423" s="49"/>
      <c r="O423" s="49"/>
      <c r="P423" s="49"/>
      <c r="Q423" s="49"/>
      <c r="R423" s="49" t="s">
        <v>1107</v>
      </c>
      <c r="S423" s="49" t="s">
        <v>1107</v>
      </c>
      <c r="T423" s="49" t="s">
        <v>1107</v>
      </c>
      <c r="U423" s="49" t="s">
        <v>1107</v>
      </c>
      <c r="V423" s="49" t="s">
        <v>1107</v>
      </c>
      <c r="W423" s="49" t="s">
        <v>1107</v>
      </c>
      <c r="X423" s="49" t="s">
        <v>1107</v>
      </c>
      <c r="Y423" s="50" t="s">
        <v>1107</v>
      </c>
      <c r="Z423" s="40">
        <v>0</v>
      </c>
    </row>
    <row r="424" spans="1:26" x14ac:dyDescent="0.25">
      <c r="A424" s="10"/>
      <c r="B424" s="6"/>
      <c r="C424" s="5" t="s">
        <v>1110</v>
      </c>
      <c r="D424" s="51" t="s">
        <v>1111</v>
      </c>
      <c r="E424" s="52" t="s">
        <v>1112</v>
      </c>
      <c r="F424" s="52" t="s">
        <v>1112</v>
      </c>
      <c r="G424" s="52" t="s">
        <v>1112</v>
      </c>
      <c r="H424" s="52" t="s">
        <v>1112</v>
      </c>
      <c r="I424" s="52" t="s">
        <v>1112</v>
      </c>
      <c r="J424" s="52" t="s">
        <v>1112</v>
      </c>
      <c r="K424" s="52" t="s">
        <v>1112</v>
      </c>
      <c r="L424" s="52" t="s">
        <v>1112</v>
      </c>
      <c r="M424" s="52" t="s">
        <v>1112</v>
      </c>
      <c r="N424" s="52"/>
      <c r="O424" s="52"/>
      <c r="P424" s="52"/>
      <c r="Q424" s="52"/>
      <c r="R424" s="52" t="s">
        <v>1112</v>
      </c>
      <c r="S424" s="52" t="s">
        <v>1112</v>
      </c>
      <c r="T424" s="52" t="s">
        <v>1112</v>
      </c>
      <c r="U424" s="52" t="s">
        <v>1112</v>
      </c>
      <c r="V424" s="52" t="s">
        <v>1112</v>
      </c>
      <c r="W424" s="52" t="s">
        <v>1112</v>
      </c>
      <c r="X424" s="52" t="s">
        <v>1112</v>
      </c>
      <c r="Y424" s="53" t="s">
        <v>1112</v>
      </c>
      <c r="Z424" s="30">
        <v>1108165.9599999995</v>
      </c>
    </row>
    <row r="425" spans="1:26" x14ac:dyDescent="0.25">
      <c r="A425" s="10"/>
      <c r="B425" s="6"/>
      <c r="C425" s="7" t="s">
        <v>1113</v>
      </c>
      <c r="D425" s="48" t="s">
        <v>1114</v>
      </c>
      <c r="E425" s="49" t="s">
        <v>1107</v>
      </c>
      <c r="F425" s="49" t="s">
        <v>1107</v>
      </c>
      <c r="G425" s="49" t="s">
        <v>1107</v>
      </c>
      <c r="H425" s="49" t="s">
        <v>1107</v>
      </c>
      <c r="I425" s="49" t="s">
        <v>1107</v>
      </c>
      <c r="J425" s="49" t="s">
        <v>1107</v>
      </c>
      <c r="K425" s="49" t="s">
        <v>1107</v>
      </c>
      <c r="L425" s="49" t="s">
        <v>1107</v>
      </c>
      <c r="M425" s="49" t="s">
        <v>1107</v>
      </c>
      <c r="N425" s="49"/>
      <c r="O425" s="49"/>
      <c r="P425" s="49"/>
      <c r="Q425" s="49"/>
      <c r="R425" s="49" t="s">
        <v>1107</v>
      </c>
      <c r="S425" s="49" t="s">
        <v>1107</v>
      </c>
      <c r="T425" s="49" t="s">
        <v>1107</v>
      </c>
      <c r="U425" s="49" t="s">
        <v>1107</v>
      </c>
      <c r="V425" s="49" t="s">
        <v>1107</v>
      </c>
      <c r="W425" s="49" t="s">
        <v>1107</v>
      </c>
      <c r="X425" s="49" t="s">
        <v>1107</v>
      </c>
      <c r="Y425" s="50" t="s">
        <v>1107</v>
      </c>
      <c r="Z425" s="29">
        <v>1118994.1499999994</v>
      </c>
    </row>
    <row r="426" spans="1:26" x14ac:dyDescent="0.25">
      <c r="A426" s="10" t="s">
        <v>1115</v>
      </c>
      <c r="B426" s="6"/>
      <c r="C426" s="9" t="s">
        <v>1116</v>
      </c>
      <c r="D426" s="45" t="s">
        <v>1117</v>
      </c>
      <c r="E426" s="46" t="s">
        <v>1107</v>
      </c>
      <c r="F426" s="46" t="s">
        <v>1107</v>
      </c>
      <c r="G426" s="46" t="s">
        <v>1107</v>
      </c>
      <c r="H426" s="46" t="s">
        <v>1107</v>
      </c>
      <c r="I426" s="46" t="s">
        <v>1107</v>
      </c>
      <c r="J426" s="46" t="s">
        <v>1107</v>
      </c>
      <c r="K426" s="46" t="s">
        <v>1107</v>
      </c>
      <c r="L426" s="46" t="s">
        <v>1107</v>
      </c>
      <c r="M426" s="46" t="s">
        <v>1107</v>
      </c>
      <c r="N426" s="46"/>
      <c r="O426" s="46"/>
      <c r="P426" s="46"/>
      <c r="Q426" s="46"/>
      <c r="R426" s="46" t="s">
        <v>1107</v>
      </c>
      <c r="S426" s="46" t="s">
        <v>1107</v>
      </c>
      <c r="T426" s="46" t="s">
        <v>1107</v>
      </c>
      <c r="U426" s="46" t="s">
        <v>1107</v>
      </c>
      <c r="V426" s="46" t="s">
        <v>1107</v>
      </c>
      <c r="W426" s="46" t="s">
        <v>1107</v>
      </c>
      <c r="X426" s="46" t="s">
        <v>1107</v>
      </c>
      <c r="Y426" s="47" t="s">
        <v>1107</v>
      </c>
      <c r="Z426" s="40">
        <v>776519.85999999882</v>
      </c>
    </row>
    <row r="427" spans="1:26" x14ac:dyDescent="0.25">
      <c r="A427" s="10" t="s">
        <v>1115</v>
      </c>
      <c r="B427" s="6"/>
      <c r="C427" s="9" t="s">
        <v>1118</v>
      </c>
      <c r="D427" s="45" t="s">
        <v>1119</v>
      </c>
      <c r="E427" s="46" t="s">
        <v>1107</v>
      </c>
      <c r="F427" s="46" t="s">
        <v>1107</v>
      </c>
      <c r="G427" s="46" t="s">
        <v>1107</v>
      </c>
      <c r="H427" s="46" t="s">
        <v>1107</v>
      </c>
      <c r="I427" s="46" t="s">
        <v>1107</v>
      </c>
      <c r="J427" s="46" t="s">
        <v>1107</v>
      </c>
      <c r="K427" s="46" t="s">
        <v>1107</v>
      </c>
      <c r="L427" s="46" t="s">
        <v>1107</v>
      </c>
      <c r="M427" s="46" t="s">
        <v>1107</v>
      </c>
      <c r="N427" s="46"/>
      <c r="O427" s="46"/>
      <c r="P427" s="46"/>
      <c r="Q427" s="46"/>
      <c r="R427" s="46" t="s">
        <v>1107</v>
      </c>
      <c r="S427" s="46" t="s">
        <v>1107</v>
      </c>
      <c r="T427" s="46" t="s">
        <v>1107</v>
      </c>
      <c r="U427" s="46" t="s">
        <v>1107</v>
      </c>
      <c r="V427" s="46" t="s">
        <v>1107</v>
      </c>
      <c r="W427" s="46" t="s">
        <v>1107</v>
      </c>
      <c r="X427" s="46" t="s">
        <v>1107</v>
      </c>
      <c r="Y427" s="47" t="s">
        <v>1107</v>
      </c>
      <c r="Z427" s="40">
        <v>0</v>
      </c>
    </row>
    <row r="428" spans="1:26" x14ac:dyDescent="0.25">
      <c r="A428" s="10" t="s">
        <v>1115</v>
      </c>
      <c r="B428" s="6"/>
      <c r="C428" s="9" t="s">
        <v>1120</v>
      </c>
      <c r="D428" s="45" t="s">
        <v>1121</v>
      </c>
      <c r="E428" s="46" t="s">
        <v>1107</v>
      </c>
      <c r="F428" s="46" t="s">
        <v>1107</v>
      </c>
      <c r="G428" s="46" t="s">
        <v>1107</v>
      </c>
      <c r="H428" s="46" t="s">
        <v>1107</v>
      </c>
      <c r="I428" s="46" t="s">
        <v>1107</v>
      </c>
      <c r="J428" s="46" t="s">
        <v>1107</v>
      </c>
      <c r="K428" s="46" t="s">
        <v>1107</v>
      </c>
      <c r="L428" s="46" t="s">
        <v>1107</v>
      </c>
      <c r="M428" s="46" t="s">
        <v>1107</v>
      </c>
      <c r="N428" s="46"/>
      <c r="O428" s="46"/>
      <c r="P428" s="46"/>
      <c r="Q428" s="46"/>
      <c r="R428" s="46" t="s">
        <v>1107</v>
      </c>
      <c r="S428" s="46" t="s">
        <v>1107</v>
      </c>
      <c r="T428" s="46" t="s">
        <v>1107</v>
      </c>
      <c r="U428" s="46" t="s">
        <v>1107</v>
      </c>
      <c r="V428" s="46" t="s">
        <v>1107</v>
      </c>
      <c r="W428" s="46" t="s">
        <v>1107</v>
      </c>
      <c r="X428" s="46" t="s">
        <v>1107</v>
      </c>
      <c r="Y428" s="47" t="s">
        <v>1107</v>
      </c>
      <c r="Z428" s="40">
        <v>1381277.54</v>
      </c>
    </row>
    <row r="429" spans="1:26" x14ac:dyDescent="0.25">
      <c r="A429" s="10" t="s">
        <v>1115</v>
      </c>
      <c r="B429" s="6"/>
      <c r="C429" s="9" t="s">
        <v>1122</v>
      </c>
      <c r="D429" s="45" t="s">
        <v>1123</v>
      </c>
      <c r="E429" s="46" t="s">
        <v>1107</v>
      </c>
      <c r="F429" s="46" t="s">
        <v>1107</v>
      </c>
      <c r="G429" s="46" t="s">
        <v>1107</v>
      </c>
      <c r="H429" s="46" t="s">
        <v>1107</v>
      </c>
      <c r="I429" s="46" t="s">
        <v>1107</v>
      </c>
      <c r="J429" s="46" t="s">
        <v>1107</v>
      </c>
      <c r="K429" s="46" t="s">
        <v>1107</v>
      </c>
      <c r="L429" s="46" t="s">
        <v>1107</v>
      </c>
      <c r="M429" s="46" t="s">
        <v>1107</v>
      </c>
      <c r="N429" s="46"/>
      <c r="O429" s="46"/>
      <c r="P429" s="46"/>
      <c r="Q429" s="46"/>
      <c r="R429" s="46" t="s">
        <v>1107</v>
      </c>
      <c r="S429" s="46" t="s">
        <v>1107</v>
      </c>
      <c r="T429" s="46" t="s">
        <v>1107</v>
      </c>
      <c r="U429" s="46" t="s">
        <v>1107</v>
      </c>
      <c r="V429" s="46" t="s">
        <v>1107</v>
      </c>
      <c r="W429" s="46" t="s">
        <v>1107</v>
      </c>
      <c r="X429" s="46" t="s">
        <v>1107</v>
      </c>
      <c r="Y429" s="47" t="s">
        <v>1107</v>
      </c>
      <c r="Z429" s="40">
        <v>115942.96</v>
      </c>
    </row>
    <row r="430" spans="1:26" x14ac:dyDescent="0.25">
      <c r="A430" s="10" t="s">
        <v>1115</v>
      </c>
      <c r="B430" s="6"/>
      <c r="C430" s="9" t="s">
        <v>1124</v>
      </c>
      <c r="D430" s="45" t="s">
        <v>1125</v>
      </c>
      <c r="E430" s="46" t="s">
        <v>1107</v>
      </c>
      <c r="F430" s="46" t="s">
        <v>1107</v>
      </c>
      <c r="G430" s="46" t="s">
        <v>1107</v>
      </c>
      <c r="H430" s="46" t="s">
        <v>1107</v>
      </c>
      <c r="I430" s="46" t="s">
        <v>1107</v>
      </c>
      <c r="J430" s="46" t="s">
        <v>1107</v>
      </c>
      <c r="K430" s="46" t="s">
        <v>1107</v>
      </c>
      <c r="L430" s="46" t="s">
        <v>1107</v>
      </c>
      <c r="M430" s="46" t="s">
        <v>1107</v>
      </c>
      <c r="N430" s="46"/>
      <c r="O430" s="46"/>
      <c r="P430" s="46"/>
      <c r="Q430" s="46"/>
      <c r="R430" s="46" t="s">
        <v>1107</v>
      </c>
      <c r="S430" s="46" t="s">
        <v>1107</v>
      </c>
      <c r="T430" s="46" t="s">
        <v>1107</v>
      </c>
      <c r="U430" s="46" t="s">
        <v>1107</v>
      </c>
      <c r="V430" s="46" t="s">
        <v>1107</v>
      </c>
      <c r="W430" s="46" t="s">
        <v>1107</v>
      </c>
      <c r="X430" s="46" t="s">
        <v>1107</v>
      </c>
      <c r="Y430" s="47" t="s">
        <v>1107</v>
      </c>
      <c r="Z430" s="40">
        <v>606286.69000000006</v>
      </c>
    </row>
    <row r="431" spans="1:26" x14ac:dyDescent="0.25">
      <c r="A431" s="10" t="s">
        <v>1115</v>
      </c>
      <c r="B431" s="6"/>
      <c r="C431" s="9" t="s">
        <v>1126</v>
      </c>
      <c r="D431" s="45" t="s">
        <v>1127</v>
      </c>
      <c r="E431" s="46" t="s">
        <v>1107</v>
      </c>
      <c r="F431" s="46" t="s">
        <v>1107</v>
      </c>
      <c r="G431" s="46" t="s">
        <v>1107</v>
      </c>
      <c r="H431" s="46" t="s">
        <v>1107</v>
      </c>
      <c r="I431" s="46" t="s">
        <v>1107</v>
      </c>
      <c r="J431" s="46" t="s">
        <v>1107</v>
      </c>
      <c r="K431" s="46" t="s">
        <v>1107</v>
      </c>
      <c r="L431" s="46" t="s">
        <v>1107</v>
      </c>
      <c r="M431" s="46" t="s">
        <v>1107</v>
      </c>
      <c r="N431" s="46"/>
      <c r="O431" s="46"/>
      <c r="P431" s="46"/>
      <c r="Q431" s="46"/>
      <c r="R431" s="46" t="s">
        <v>1107</v>
      </c>
      <c r="S431" s="46" t="s">
        <v>1107</v>
      </c>
      <c r="T431" s="46" t="s">
        <v>1107</v>
      </c>
      <c r="U431" s="46" t="s">
        <v>1107</v>
      </c>
      <c r="V431" s="46" t="s">
        <v>1107</v>
      </c>
      <c r="W431" s="46" t="s">
        <v>1107</v>
      </c>
      <c r="X431" s="46" t="s">
        <v>1107</v>
      </c>
      <c r="Y431" s="47" t="s">
        <v>1107</v>
      </c>
      <c r="Z431" s="40">
        <v>15132.2</v>
      </c>
    </row>
    <row r="432" spans="1:26" x14ac:dyDescent="0.25">
      <c r="A432" s="10" t="s">
        <v>1115</v>
      </c>
      <c r="B432" s="6"/>
      <c r="C432" s="9" t="s">
        <v>1128</v>
      </c>
      <c r="D432" s="45" t="s">
        <v>1129</v>
      </c>
      <c r="E432" s="46" t="s">
        <v>1107</v>
      </c>
      <c r="F432" s="46" t="s">
        <v>1107</v>
      </c>
      <c r="G432" s="46" t="s">
        <v>1107</v>
      </c>
      <c r="H432" s="46" t="s">
        <v>1107</v>
      </c>
      <c r="I432" s="46" t="s">
        <v>1107</v>
      </c>
      <c r="J432" s="46" t="s">
        <v>1107</v>
      </c>
      <c r="K432" s="46" t="s">
        <v>1107</v>
      </c>
      <c r="L432" s="46" t="s">
        <v>1107</v>
      </c>
      <c r="M432" s="46" t="s">
        <v>1107</v>
      </c>
      <c r="N432" s="46"/>
      <c r="O432" s="46"/>
      <c r="P432" s="46"/>
      <c r="Q432" s="46"/>
      <c r="R432" s="46" t="s">
        <v>1107</v>
      </c>
      <c r="S432" s="46" t="s">
        <v>1107</v>
      </c>
      <c r="T432" s="46" t="s">
        <v>1107</v>
      </c>
      <c r="U432" s="46" t="s">
        <v>1107</v>
      </c>
      <c r="V432" s="46" t="s">
        <v>1107</v>
      </c>
      <c r="W432" s="46" t="s">
        <v>1107</v>
      </c>
      <c r="X432" s="46" t="s">
        <v>1107</v>
      </c>
      <c r="Y432" s="47" t="s">
        <v>1107</v>
      </c>
      <c r="Z432" s="40">
        <v>-181411.94</v>
      </c>
    </row>
    <row r="433" spans="1:26" x14ac:dyDescent="0.25">
      <c r="A433" s="10" t="s">
        <v>1115</v>
      </c>
      <c r="B433" s="6"/>
      <c r="C433" s="9" t="s">
        <v>1130</v>
      </c>
      <c r="D433" s="45" t="s">
        <v>1131</v>
      </c>
      <c r="E433" s="46" t="s">
        <v>1107</v>
      </c>
      <c r="F433" s="46" t="s">
        <v>1107</v>
      </c>
      <c r="G433" s="46" t="s">
        <v>1107</v>
      </c>
      <c r="H433" s="46" t="s">
        <v>1107</v>
      </c>
      <c r="I433" s="46" t="s">
        <v>1107</v>
      </c>
      <c r="J433" s="46" t="s">
        <v>1107</v>
      </c>
      <c r="K433" s="46" t="s">
        <v>1107</v>
      </c>
      <c r="L433" s="46" t="s">
        <v>1107</v>
      </c>
      <c r="M433" s="46" t="s">
        <v>1107</v>
      </c>
      <c r="N433" s="46"/>
      <c r="O433" s="46"/>
      <c r="P433" s="46"/>
      <c r="Q433" s="46"/>
      <c r="R433" s="46" t="s">
        <v>1107</v>
      </c>
      <c r="S433" s="46" t="s">
        <v>1107</v>
      </c>
      <c r="T433" s="46" t="s">
        <v>1107</v>
      </c>
      <c r="U433" s="46" t="s">
        <v>1107</v>
      </c>
      <c r="V433" s="46" t="s">
        <v>1107</v>
      </c>
      <c r="W433" s="46" t="s">
        <v>1107</v>
      </c>
      <c r="X433" s="46" t="s">
        <v>1107</v>
      </c>
      <c r="Y433" s="47" t="s">
        <v>1107</v>
      </c>
      <c r="Z433" s="40">
        <v>-1594753.1599999997</v>
      </c>
    </row>
    <row r="434" spans="1:26" x14ac:dyDescent="0.25">
      <c r="A434" s="10"/>
      <c r="B434" s="6"/>
      <c r="C434" s="7" t="s">
        <v>1132</v>
      </c>
      <c r="D434" s="48" t="s">
        <v>1133</v>
      </c>
      <c r="E434" s="49" t="s">
        <v>1134</v>
      </c>
      <c r="F434" s="49" t="s">
        <v>1134</v>
      </c>
      <c r="G434" s="49" t="s">
        <v>1134</v>
      </c>
      <c r="H434" s="49" t="s">
        <v>1134</v>
      </c>
      <c r="I434" s="49" t="s">
        <v>1134</v>
      </c>
      <c r="J434" s="49" t="s">
        <v>1134</v>
      </c>
      <c r="K434" s="49" t="s">
        <v>1134</v>
      </c>
      <c r="L434" s="49" t="s">
        <v>1134</v>
      </c>
      <c r="M434" s="49" t="s">
        <v>1134</v>
      </c>
      <c r="N434" s="49"/>
      <c r="O434" s="49"/>
      <c r="P434" s="49"/>
      <c r="Q434" s="49"/>
      <c r="R434" s="49" t="s">
        <v>1134</v>
      </c>
      <c r="S434" s="49" t="s">
        <v>1134</v>
      </c>
      <c r="T434" s="49" t="s">
        <v>1134</v>
      </c>
      <c r="U434" s="49" t="s">
        <v>1134</v>
      </c>
      <c r="V434" s="49" t="s">
        <v>1134</v>
      </c>
      <c r="W434" s="49" t="s">
        <v>1134</v>
      </c>
      <c r="X434" s="49" t="s">
        <v>1134</v>
      </c>
      <c r="Y434" s="50" t="s">
        <v>1134</v>
      </c>
      <c r="Z434" s="33">
        <v>-10828.189999999973</v>
      </c>
    </row>
    <row r="435" spans="1:26" x14ac:dyDescent="0.25">
      <c r="A435" s="10" t="s">
        <v>1135</v>
      </c>
      <c r="B435" s="6"/>
      <c r="C435" s="9" t="s">
        <v>1136</v>
      </c>
      <c r="D435" s="45" t="s">
        <v>1137</v>
      </c>
      <c r="E435" s="46" t="s">
        <v>1107</v>
      </c>
      <c r="F435" s="46" t="s">
        <v>1107</v>
      </c>
      <c r="G435" s="46" t="s">
        <v>1107</v>
      </c>
      <c r="H435" s="46" t="s">
        <v>1107</v>
      </c>
      <c r="I435" s="46" t="s">
        <v>1107</v>
      </c>
      <c r="J435" s="46" t="s">
        <v>1107</v>
      </c>
      <c r="K435" s="46" t="s">
        <v>1107</v>
      </c>
      <c r="L435" s="46" t="s">
        <v>1107</v>
      </c>
      <c r="M435" s="46" t="s">
        <v>1107</v>
      </c>
      <c r="N435" s="46"/>
      <c r="O435" s="46"/>
      <c r="P435" s="46"/>
      <c r="Q435" s="46"/>
      <c r="R435" s="46" t="s">
        <v>1107</v>
      </c>
      <c r="S435" s="46" t="s">
        <v>1107</v>
      </c>
      <c r="T435" s="46" t="s">
        <v>1107</v>
      </c>
      <c r="U435" s="46" t="s">
        <v>1107</v>
      </c>
      <c r="V435" s="46" t="s">
        <v>1107</v>
      </c>
      <c r="W435" s="46" t="s">
        <v>1107</v>
      </c>
      <c r="X435" s="46" t="s">
        <v>1107</v>
      </c>
      <c r="Y435" s="47" t="s">
        <v>1107</v>
      </c>
      <c r="Z435" s="40">
        <v>0</v>
      </c>
    </row>
    <row r="436" spans="1:26" x14ac:dyDescent="0.25">
      <c r="A436" s="10" t="s">
        <v>1135</v>
      </c>
      <c r="B436" s="6"/>
      <c r="C436" s="9" t="s">
        <v>1138</v>
      </c>
      <c r="D436" s="45" t="s">
        <v>1139</v>
      </c>
      <c r="E436" s="46" t="s">
        <v>1107</v>
      </c>
      <c r="F436" s="46" t="s">
        <v>1107</v>
      </c>
      <c r="G436" s="46" t="s">
        <v>1107</v>
      </c>
      <c r="H436" s="46" t="s">
        <v>1107</v>
      </c>
      <c r="I436" s="46" t="s">
        <v>1107</v>
      </c>
      <c r="J436" s="46" t="s">
        <v>1107</v>
      </c>
      <c r="K436" s="46" t="s">
        <v>1107</v>
      </c>
      <c r="L436" s="46" t="s">
        <v>1107</v>
      </c>
      <c r="M436" s="46" t="s">
        <v>1107</v>
      </c>
      <c r="N436" s="46"/>
      <c r="O436" s="46"/>
      <c r="P436" s="46"/>
      <c r="Q436" s="46"/>
      <c r="R436" s="46" t="s">
        <v>1107</v>
      </c>
      <c r="S436" s="46" t="s">
        <v>1107</v>
      </c>
      <c r="T436" s="46" t="s">
        <v>1107</v>
      </c>
      <c r="U436" s="46" t="s">
        <v>1107</v>
      </c>
      <c r="V436" s="46" t="s">
        <v>1107</v>
      </c>
      <c r="W436" s="46" t="s">
        <v>1107</v>
      </c>
      <c r="X436" s="46" t="s">
        <v>1107</v>
      </c>
      <c r="Y436" s="47" t="s">
        <v>1107</v>
      </c>
      <c r="Z436" s="40">
        <v>22795.409999999996</v>
      </c>
    </row>
    <row r="437" spans="1:26" x14ac:dyDescent="0.25">
      <c r="A437" s="10" t="s">
        <v>1135</v>
      </c>
      <c r="B437" s="6"/>
      <c r="C437" s="9" t="s">
        <v>1140</v>
      </c>
      <c r="D437" s="45" t="s">
        <v>1141</v>
      </c>
      <c r="E437" s="46" t="s">
        <v>1107</v>
      </c>
      <c r="F437" s="46" t="s">
        <v>1107</v>
      </c>
      <c r="G437" s="46" t="s">
        <v>1107</v>
      </c>
      <c r="H437" s="46" t="s">
        <v>1107</v>
      </c>
      <c r="I437" s="46" t="s">
        <v>1107</v>
      </c>
      <c r="J437" s="46" t="s">
        <v>1107</v>
      </c>
      <c r="K437" s="46" t="s">
        <v>1107</v>
      </c>
      <c r="L437" s="46" t="s">
        <v>1107</v>
      </c>
      <c r="M437" s="46" t="s">
        <v>1107</v>
      </c>
      <c r="N437" s="46"/>
      <c r="O437" s="46"/>
      <c r="P437" s="46"/>
      <c r="Q437" s="46"/>
      <c r="R437" s="46" t="s">
        <v>1107</v>
      </c>
      <c r="S437" s="46" t="s">
        <v>1107</v>
      </c>
      <c r="T437" s="46" t="s">
        <v>1107</v>
      </c>
      <c r="U437" s="46" t="s">
        <v>1107</v>
      </c>
      <c r="V437" s="46" t="s">
        <v>1107</v>
      </c>
      <c r="W437" s="46" t="s">
        <v>1107</v>
      </c>
      <c r="X437" s="46" t="s">
        <v>1107</v>
      </c>
      <c r="Y437" s="47" t="s">
        <v>1107</v>
      </c>
      <c r="Z437" s="40">
        <v>0</v>
      </c>
    </row>
    <row r="438" spans="1:26" x14ac:dyDescent="0.25">
      <c r="A438" s="10" t="s">
        <v>1135</v>
      </c>
      <c r="B438" s="6"/>
      <c r="C438" s="9" t="s">
        <v>1142</v>
      </c>
      <c r="D438" s="45" t="s">
        <v>1143</v>
      </c>
      <c r="E438" s="46" t="s">
        <v>1107</v>
      </c>
      <c r="F438" s="46" t="s">
        <v>1107</v>
      </c>
      <c r="G438" s="46" t="s">
        <v>1107</v>
      </c>
      <c r="H438" s="46" t="s">
        <v>1107</v>
      </c>
      <c r="I438" s="46" t="s">
        <v>1107</v>
      </c>
      <c r="J438" s="46" t="s">
        <v>1107</v>
      </c>
      <c r="K438" s="46" t="s">
        <v>1107</v>
      </c>
      <c r="L438" s="46" t="s">
        <v>1107</v>
      </c>
      <c r="M438" s="46" t="s">
        <v>1107</v>
      </c>
      <c r="N438" s="46"/>
      <c r="O438" s="46"/>
      <c r="P438" s="46"/>
      <c r="Q438" s="46"/>
      <c r="R438" s="46" t="s">
        <v>1107</v>
      </c>
      <c r="S438" s="46" t="s">
        <v>1107</v>
      </c>
      <c r="T438" s="46" t="s">
        <v>1107</v>
      </c>
      <c r="U438" s="46" t="s">
        <v>1107</v>
      </c>
      <c r="V438" s="46" t="s">
        <v>1107</v>
      </c>
      <c r="W438" s="46" t="s">
        <v>1107</v>
      </c>
      <c r="X438" s="46" t="s">
        <v>1107</v>
      </c>
      <c r="Y438" s="47" t="s">
        <v>1107</v>
      </c>
      <c r="Z438" s="40">
        <v>-280577.08</v>
      </c>
    </row>
    <row r="439" spans="1:26" x14ac:dyDescent="0.25">
      <c r="A439" s="10" t="s">
        <v>1135</v>
      </c>
      <c r="B439" s="6"/>
      <c r="C439" s="9" t="s">
        <v>1144</v>
      </c>
      <c r="D439" s="45" t="s">
        <v>1145</v>
      </c>
      <c r="E439" s="46" t="s">
        <v>1107</v>
      </c>
      <c r="F439" s="46" t="s">
        <v>1107</v>
      </c>
      <c r="G439" s="46" t="s">
        <v>1107</v>
      </c>
      <c r="H439" s="46" t="s">
        <v>1107</v>
      </c>
      <c r="I439" s="46" t="s">
        <v>1107</v>
      </c>
      <c r="J439" s="46" t="s">
        <v>1107</v>
      </c>
      <c r="K439" s="46" t="s">
        <v>1107</v>
      </c>
      <c r="L439" s="46" t="s">
        <v>1107</v>
      </c>
      <c r="M439" s="46" t="s">
        <v>1107</v>
      </c>
      <c r="N439" s="46"/>
      <c r="O439" s="46"/>
      <c r="P439" s="46"/>
      <c r="Q439" s="46"/>
      <c r="R439" s="46" t="s">
        <v>1107</v>
      </c>
      <c r="S439" s="46" t="s">
        <v>1107</v>
      </c>
      <c r="T439" s="46" t="s">
        <v>1107</v>
      </c>
      <c r="U439" s="46" t="s">
        <v>1107</v>
      </c>
      <c r="V439" s="46" t="s">
        <v>1107</v>
      </c>
      <c r="W439" s="46" t="s">
        <v>1107</v>
      </c>
      <c r="X439" s="46" t="s">
        <v>1107</v>
      </c>
      <c r="Y439" s="47" t="s">
        <v>1107</v>
      </c>
      <c r="Z439" s="40">
        <v>330721.55000000005</v>
      </c>
    </row>
    <row r="440" spans="1:26" x14ac:dyDescent="0.25">
      <c r="A440" s="10" t="s">
        <v>1135</v>
      </c>
      <c r="B440" s="6"/>
      <c r="C440" s="9" t="s">
        <v>1146</v>
      </c>
      <c r="D440" s="45" t="s">
        <v>1147</v>
      </c>
      <c r="E440" s="46" t="s">
        <v>1107</v>
      </c>
      <c r="F440" s="46" t="s">
        <v>1107</v>
      </c>
      <c r="G440" s="46" t="s">
        <v>1107</v>
      </c>
      <c r="H440" s="46" t="s">
        <v>1107</v>
      </c>
      <c r="I440" s="46" t="s">
        <v>1107</v>
      </c>
      <c r="J440" s="46" t="s">
        <v>1107</v>
      </c>
      <c r="K440" s="46" t="s">
        <v>1107</v>
      </c>
      <c r="L440" s="46" t="s">
        <v>1107</v>
      </c>
      <c r="M440" s="46" t="s">
        <v>1107</v>
      </c>
      <c r="N440" s="46"/>
      <c r="O440" s="46"/>
      <c r="P440" s="46"/>
      <c r="Q440" s="46"/>
      <c r="R440" s="46" t="s">
        <v>1107</v>
      </c>
      <c r="S440" s="46" t="s">
        <v>1107</v>
      </c>
      <c r="T440" s="46" t="s">
        <v>1107</v>
      </c>
      <c r="U440" s="46" t="s">
        <v>1107</v>
      </c>
      <c r="V440" s="46" t="s">
        <v>1107</v>
      </c>
      <c r="W440" s="46" t="s">
        <v>1107</v>
      </c>
      <c r="X440" s="46" t="s">
        <v>1107</v>
      </c>
      <c r="Y440" s="47" t="s">
        <v>1107</v>
      </c>
      <c r="Z440" s="40">
        <v>-83768.070000000007</v>
      </c>
    </row>
    <row r="441" spans="1:26" x14ac:dyDescent="0.25">
      <c r="A441" s="10"/>
      <c r="B441" s="6"/>
      <c r="C441" s="5" t="s">
        <v>1148</v>
      </c>
      <c r="D441" s="51" t="s">
        <v>1149</v>
      </c>
      <c r="E441" s="52" t="s">
        <v>1150</v>
      </c>
      <c r="F441" s="52" t="s">
        <v>1150</v>
      </c>
      <c r="G441" s="52" t="s">
        <v>1150</v>
      </c>
      <c r="H441" s="52" t="s">
        <v>1150</v>
      </c>
      <c r="I441" s="52" t="s">
        <v>1150</v>
      </c>
      <c r="J441" s="52" t="s">
        <v>1150</v>
      </c>
      <c r="K441" s="52" t="s">
        <v>1150</v>
      </c>
      <c r="L441" s="52" t="s">
        <v>1150</v>
      </c>
      <c r="M441" s="52" t="s">
        <v>1150</v>
      </c>
      <c r="N441" s="52"/>
      <c r="O441" s="52"/>
      <c r="P441" s="52"/>
      <c r="Q441" s="52"/>
      <c r="R441" s="52" t="s">
        <v>1150</v>
      </c>
      <c r="S441" s="52" t="s">
        <v>1150</v>
      </c>
      <c r="T441" s="52" t="s">
        <v>1150</v>
      </c>
      <c r="U441" s="52" t="s">
        <v>1150</v>
      </c>
      <c r="V441" s="52" t="s">
        <v>1150</v>
      </c>
      <c r="W441" s="52" t="s">
        <v>1150</v>
      </c>
      <c r="X441" s="52" t="s">
        <v>1150</v>
      </c>
      <c r="Y441" s="53" t="s">
        <v>1150</v>
      </c>
      <c r="Z441" s="30">
        <v>21945792.580000002</v>
      </c>
    </row>
    <row r="442" spans="1:26" x14ac:dyDescent="0.25">
      <c r="A442" s="10"/>
      <c r="B442" s="6"/>
      <c r="C442" s="7" t="s">
        <v>1151</v>
      </c>
      <c r="D442" s="48" t="s">
        <v>1152</v>
      </c>
      <c r="E442" s="49" t="s">
        <v>1153</v>
      </c>
      <c r="F442" s="49" t="s">
        <v>1153</v>
      </c>
      <c r="G442" s="49" t="s">
        <v>1153</v>
      </c>
      <c r="H442" s="49" t="s">
        <v>1153</v>
      </c>
      <c r="I442" s="49" t="s">
        <v>1153</v>
      </c>
      <c r="J442" s="49" t="s">
        <v>1153</v>
      </c>
      <c r="K442" s="49" t="s">
        <v>1153</v>
      </c>
      <c r="L442" s="49" t="s">
        <v>1153</v>
      </c>
      <c r="M442" s="49" t="s">
        <v>1153</v>
      </c>
      <c r="N442" s="49"/>
      <c r="O442" s="49"/>
      <c r="P442" s="49"/>
      <c r="Q442" s="49"/>
      <c r="R442" s="49" t="s">
        <v>1153</v>
      </c>
      <c r="S442" s="49" t="s">
        <v>1153</v>
      </c>
      <c r="T442" s="49" t="s">
        <v>1153</v>
      </c>
      <c r="U442" s="49" t="s">
        <v>1153</v>
      </c>
      <c r="V442" s="49" t="s">
        <v>1153</v>
      </c>
      <c r="W442" s="49" t="s">
        <v>1153</v>
      </c>
      <c r="X442" s="49" t="s">
        <v>1153</v>
      </c>
      <c r="Y442" s="50" t="s">
        <v>1153</v>
      </c>
      <c r="Z442" s="29">
        <v>13393525.440000001</v>
      </c>
    </row>
    <row r="443" spans="1:26" x14ac:dyDescent="0.25">
      <c r="A443" s="10" t="s">
        <v>1154</v>
      </c>
      <c r="B443" s="6"/>
      <c r="C443" s="9" t="s">
        <v>1155</v>
      </c>
      <c r="D443" s="45" t="s">
        <v>1156</v>
      </c>
      <c r="E443" s="46" t="s">
        <v>1157</v>
      </c>
      <c r="F443" s="46" t="s">
        <v>1157</v>
      </c>
      <c r="G443" s="46" t="s">
        <v>1157</v>
      </c>
      <c r="H443" s="46" t="s">
        <v>1157</v>
      </c>
      <c r="I443" s="46" t="s">
        <v>1157</v>
      </c>
      <c r="J443" s="46" t="s">
        <v>1157</v>
      </c>
      <c r="K443" s="46" t="s">
        <v>1157</v>
      </c>
      <c r="L443" s="46" t="s">
        <v>1157</v>
      </c>
      <c r="M443" s="46" t="s">
        <v>1157</v>
      </c>
      <c r="N443" s="46"/>
      <c r="O443" s="46"/>
      <c r="P443" s="46"/>
      <c r="Q443" s="46"/>
      <c r="R443" s="46" t="s">
        <v>1157</v>
      </c>
      <c r="S443" s="46" t="s">
        <v>1157</v>
      </c>
      <c r="T443" s="46" t="s">
        <v>1157</v>
      </c>
      <c r="U443" s="46" t="s">
        <v>1157</v>
      </c>
      <c r="V443" s="46" t="s">
        <v>1157</v>
      </c>
      <c r="W443" s="46" t="s">
        <v>1157</v>
      </c>
      <c r="X443" s="46" t="s">
        <v>1157</v>
      </c>
      <c r="Y443" s="47" t="s">
        <v>1157</v>
      </c>
      <c r="Z443" s="40">
        <v>8079410.8600000003</v>
      </c>
    </row>
    <row r="444" spans="1:26" x14ac:dyDescent="0.25">
      <c r="A444" s="10" t="s">
        <v>1158</v>
      </c>
      <c r="B444" s="6"/>
      <c r="C444" s="9" t="s">
        <v>1159</v>
      </c>
      <c r="D444" s="45" t="s">
        <v>1160</v>
      </c>
      <c r="E444" s="46" t="s">
        <v>1161</v>
      </c>
      <c r="F444" s="46" t="s">
        <v>1161</v>
      </c>
      <c r="G444" s="46" t="s">
        <v>1161</v>
      </c>
      <c r="H444" s="46" t="s">
        <v>1161</v>
      </c>
      <c r="I444" s="46" t="s">
        <v>1161</v>
      </c>
      <c r="J444" s="46" t="s">
        <v>1161</v>
      </c>
      <c r="K444" s="46" t="s">
        <v>1161</v>
      </c>
      <c r="L444" s="46" t="s">
        <v>1161</v>
      </c>
      <c r="M444" s="46" t="s">
        <v>1161</v>
      </c>
      <c r="N444" s="46"/>
      <c r="O444" s="46"/>
      <c r="P444" s="46"/>
      <c r="Q444" s="46"/>
      <c r="R444" s="46" t="s">
        <v>1161</v>
      </c>
      <c r="S444" s="46" t="s">
        <v>1161</v>
      </c>
      <c r="T444" s="46" t="s">
        <v>1161</v>
      </c>
      <c r="U444" s="46" t="s">
        <v>1161</v>
      </c>
      <c r="V444" s="46" t="s">
        <v>1161</v>
      </c>
      <c r="W444" s="46" t="s">
        <v>1161</v>
      </c>
      <c r="X444" s="46" t="s">
        <v>1161</v>
      </c>
      <c r="Y444" s="47" t="s">
        <v>1161</v>
      </c>
      <c r="Z444" s="40">
        <v>1195057.8400000001</v>
      </c>
    </row>
    <row r="445" spans="1:26" x14ac:dyDescent="0.25">
      <c r="A445" s="10" t="s">
        <v>1162</v>
      </c>
      <c r="B445" s="6"/>
      <c r="C445" s="9" t="s">
        <v>1163</v>
      </c>
      <c r="D445" s="45" t="s">
        <v>1164</v>
      </c>
      <c r="E445" s="46" t="s">
        <v>1161</v>
      </c>
      <c r="F445" s="46" t="s">
        <v>1161</v>
      </c>
      <c r="G445" s="46" t="s">
        <v>1161</v>
      </c>
      <c r="H445" s="46" t="s">
        <v>1161</v>
      </c>
      <c r="I445" s="46" t="s">
        <v>1161</v>
      </c>
      <c r="J445" s="46" t="s">
        <v>1161</v>
      </c>
      <c r="K445" s="46" t="s">
        <v>1161</v>
      </c>
      <c r="L445" s="46" t="s">
        <v>1161</v>
      </c>
      <c r="M445" s="46" t="s">
        <v>1161</v>
      </c>
      <c r="N445" s="46"/>
      <c r="O445" s="46"/>
      <c r="P445" s="46"/>
      <c r="Q445" s="46"/>
      <c r="R445" s="46" t="s">
        <v>1161</v>
      </c>
      <c r="S445" s="46" t="s">
        <v>1161</v>
      </c>
      <c r="T445" s="46" t="s">
        <v>1161</v>
      </c>
      <c r="U445" s="46" t="s">
        <v>1161</v>
      </c>
      <c r="V445" s="46" t="s">
        <v>1161</v>
      </c>
      <c r="W445" s="46" t="s">
        <v>1161</v>
      </c>
      <c r="X445" s="46" t="s">
        <v>1161</v>
      </c>
      <c r="Y445" s="47" t="s">
        <v>1161</v>
      </c>
      <c r="Z445" s="40">
        <v>1179056.74</v>
      </c>
    </row>
    <row r="446" spans="1:26" x14ac:dyDescent="0.25">
      <c r="A446" s="10" t="s">
        <v>1165</v>
      </c>
      <c r="B446" s="6"/>
      <c r="C446" s="9" t="s">
        <v>1166</v>
      </c>
      <c r="D446" s="45" t="s">
        <v>1167</v>
      </c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7"/>
      <c r="Z446" s="40">
        <v>2940000</v>
      </c>
    </row>
    <row r="447" spans="1:26" x14ac:dyDescent="0.25">
      <c r="A447" s="10" t="s">
        <v>1165</v>
      </c>
      <c r="B447" s="6"/>
      <c r="C447" s="9" t="s">
        <v>1168</v>
      </c>
      <c r="D447" s="45" t="s">
        <v>1169</v>
      </c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7"/>
      <c r="Z447" s="40">
        <v>0</v>
      </c>
    </row>
    <row r="448" spans="1:26" x14ac:dyDescent="0.25">
      <c r="A448" s="10" t="s">
        <v>1170</v>
      </c>
      <c r="B448" s="6"/>
      <c r="C448" s="9" t="s">
        <v>1171</v>
      </c>
      <c r="D448" s="45" t="s">
        <v>1172</v>
      </c>
      <c r="E448" s="46" t="s">
        <v>1173</v>
      </c>
      <c r="F448" s="46" t="s">
        <v>1173</v>
      </c>
      <c r="G448" s="46" t="s">
        <v>1173</v>
      </c>
      <c r="H448" s="46" t="s">
        <v>1173</v>
      </c>
      <c r="I448" s="46" t="s">
        <v>1173</v>
      </c>
      <c r="J448" s="46" t="s">
        <v>1173</v>
      </c>
      <c r="K448" s="46" t="s">
        <v>1173</v>
      </c>
      <c r="L448" s="46" t="s">
        <v>1173</v>
      </c>
      <c r="M448" s="46" t="s">
        <v>1173</v>
      </c>
      <c r="N448" s="46"/>
      <c r="O448" s="46"/>
      <c r="P448" s="46"/>
      <c r="Q448" s="46"/>
      <c r="R448" s="46" t="s">
        <v>1173</v>
      </c>
      <c r="S448" s="46" t="s">
        <v>1173</v>
      </c>
      <c r="T448" s="46" t="s">
        <v>1173</v>
      </c>
      <c r="U448" s="46" t="s">
        <v>1173</v>
      </c>
      <c r="V448" s="46" t="s">
        <v>1173</v>
      </c>
      <c r="W448" s="46" t="s">
        <v>1173</v>
      </c>
      <c r="X448" s="46" t="s">
        <v>1173</v>
      </c>
      <c r="Y448" s="47" t="s">
        <v>1173</v>
      </c>
      <c r="Z448" s="40">
        <v>0</v>
      </c>
    </row>
    <row r="449" spans="1:26" x14ac:dyDescent="0.25">
      <c r="A449" s="10"/>
      <c r="B449" s="6"/>
      <c r="C449" s="9" t="s">
        <v>1174</v>
      </c>
      <c r="D449" s="45" t="s">
        <v>1175</v>
      </c>
      <c r="E449" s="46" t="s">
        <v>1173</v>
      </c>
      <c r="F449" s="46" t="s">
        <v>1173</v>
      </c>
      <c r="G449" s="46" t="s">
        <v>1173</v>
      </c>
      <c r="H449" s="46" t="s">
        <v>1173</v>
      </c>
      <c r="I449" s="46" t="s">
        <v>1173</v>
      </c>
      <c r="J449" s="46" t="s">
        <v>1173</v>
      </c>
      <c r="K449" s="46" t="s">
        <v>1173</v>
      </c>
      <c r="L449" s="46" t="s">
        <v>1173</v>
      </c>
      <c r="M449" s="46" t="s">
        <v>1173</v>
      </c>
      <c r="N449" s="46"/>
      <c r="O449" s="46"/>
      <c r="P449" s="46"/>
      <c r="Q449" s="46"/>
      <c r="R449" s="46" t="s">
        <v>1173</v>
      </c>
      <c r="S449" s="46" t="s">
        <v>1173</v>
      </c>
      <c r="T449" s="46" t="s">
        <v>1173</v>
      </c>
      <c r="U449" s="46" t="s">
        <v>1173</v>
      </c>
      <c r="V449" s="46" t="s">
        <v>1173</v>
      </c>
      <c r="W449" s="46" t="s">
        <v>1173</v>
      </c>
      <c r="X449" s="46" t="s">
        <v>1173</v>
      </c>
      <c r="Y449" s="47" t="s">
        <v>1173</v>
      </c>
      <c r="Z449" s="40">
        <v>0</v>
      </c>
    </row>
    <row r="450" spans="1:26" x14ac:dyDescent="0.25">
      <c r="A450" s="10" t="s">
        <v>1176</v>
      </c>
      <c r="B450" s="6"/>
      <c r="C450" s="7" t="s">
        <v>1177</v>
      </c>
      <c r="D450" s="48" t="s">
        <v>1178</v>
      </c>
      <c r="E450" s="49" t="s">
        <v>1179</v>
      </c>
      <c r="F450" s="49" t="s">
        <v>1179</v>
      </c>
      <c r="G450" s="49" t="s">
        <v>1179</v>
      </c>
      <c r="H450" s="49" t="s">
        <v>1179</v>
      </c>
      <c r="I450" s="49" t="s">
        <v>1179</v>
      </c>
      <c r="J450" s="49" t="s">
        <v>1179</v>
      </c>
      <c r="K450" s="49" t="s">
        <v>1179</v>
      </c>
      <c r="L450" s="49" t="s">
        <v>1179</v>
      </c>
      <c r="M450" s="49" t="s">
        <v>1179</v>
      </c>
      <c r="N450" s="49"/>
      <c r="O450" s="49"/>
      <c r="P450" s="49"/>
      <c r="Q450" s="49"/>
      <c r="R450" s="49" t="s">
        <v>1179</v>
      </c>
      <c r="S450" s="49" t="s">
        <v>1179</v>
      </c>
      <c r="T450" s="49" t="s">
        <v>1179</v>
      </c>
      <c r="U450" s="49" t="s">
        <v>1179</v>
      </c>
      <c r="V450" s="49" t="s">
        <v>1179</v>
      </c>
      <c r="W450" s="49" t="s">
        <v>1179</v>
      </c>
      <c r="X450" s="49" t="s">
        <v>1179</v>
      </c>
      <c r="Y450" s="50" t="s">
        <v>1179</v>
      </c>
      <c r="Z450" s="40">
        <v>286000</v>
      </c>
    </row>
    <row r="451" spans="1:26" x14ac:dyDescent="0.25">
      <c r="A451" s="10"/>
      <c r="B451" s="6"/>
      <c r="C451" s="7" t="s">
        <v>1180</v>
      </c>
      <c r="D451" s="48" t="s">
        <v>1181</v>
      </c>
      <c r="E451" s="49" t="s">
        <v>1179</v>
      </c>
      <c r="F451" s="49" t="s">
        <v>1179</v>
      </c>
      <c r="G451" s="49" t="s">
        <v>1179</v>
      </c>
      <c r="H451" s="49" t="s">
        <v>1179</v>
      </c>
      <c r="I451" s="49" t="s">
        <v>1179</v>
      </c>
      <c r="J451" s="49" t="s">
        <v>1179</v>
      </c>
      <c r="K451" s="49" t="s">
        <v>1179</v>
      </c>
      <c r="L451" s="49" t="s">
        <v>1179</v>
      </c>
      <c r="M451" s="49" t="s">
        <v>1179</v>
      </c>
      <c r="N451" s="49"/>
      <c r="O451" s="49"/>
      <c r="P451" s="49"/>
      <c r="Q451" s="49"/>
      <c r="R451" s="49" t="s">
        <v>1179</v>
      </c>
      <c r="S451" s="49" t="s">
        <v>1179</v>
      </c>
      <c r="T451" s="49" t="s">
        <v>1179</v>
      </c>
      <c r="U451" s="49" t="s">
        <v>1179</v>
      </c>
      <c r="V451" s="49" t="s">
        <v>1179</v>
      </c>
      <c r="W451" s="49" t="s">
        <v>1179</v>
      </c>
      <c r="X451" s="49" t="s">
        <v>1179</v>
      </c>
      <c r="Y451" s="50" t="s">
        <v>1179</v>
      </c>
      <c r="Z451" s="29">
        <v>3163972.07</v>
      </c>
    </row>
    <row r="452" spans="1:26" x14ac:dyDescent="0.25">
      <c r="A452" s="10" t="s">
        <v>1182</v>
      </c>
      <c r="B452" s="6"/>
      <c r="C452" s="9" t="s">
        <v>1183</v>
      </c>
      <c r="D452" s="45" t="s">
        <v>1184</v>
      </c>
      <c r="E452" s="46" t="s">
        <v>101</v>
      </c>
      <c r="F452" s="46" t="s">
        <v>101</v>
      </c>
      <c r="G452" s="46" t="s">
        <v>101</v>
      </c>
      <c r="H452" s="46" t="s">
        <v>101</v>
      </c>
      <c r="I452" s="46" t="s">
        <v>101</v>
      </c>
      <c r="J452" s="46" t="s">
        <v>101</v>
      </c>
      <c r="K452" s="46" t="s">
        <v>101</v>
      </c>
      <c r="L452" s="46" t="s">
        <v>101</v>
      </c>
      <c r="M452" s="46" t="s">
        <v>101</v>
      </c>
      <c r="N452" s="46"/>
      <c r="O452" s="46"/>
      <c r="P452" s="46"/>
      <c r="Q452" s="46"/>
      <c r="R452" s="46" t="s">
        <v>101</v>
      </c>
      <c r="S452" s="46" t="s">
        <v>101</v>
      </c>
      <c r="T452" s="46" t="s">
        <v>101</v>
      </c>
      <c r="U452" s="46" t="s">
        <v>101</v>
      </c>
      <c r="V452" s="46" t="s">
        <v>101</v>
      </c>
      <c r="W452" s="46" t="s">
        <v>101</v>
      </c>
      <c r="X452" s="46" t="s">
        <v>101</v>
      </c>
      <c r="Y452" s="47" t="s">
        <v>101</v>
      </c>
      <c r="Z452" s="40">
        <v>0</v>
      </c>
    </row>
    <row r="453" spans="1:26" x14ac:dyDescent="0.25">
      <c r="A453" s="10" t="s">
        <v>1182</v>
      </c>
      <c r="B453" s="6"/>
      <c r="C453" s="9" t="s">
        <v>1185</v>
      </c>
      <c r="D453" s="45" t="s">
        <v>1186</v>
      </c>
      <c r="E453" s="46" t="s">
        <v>101</v>
      </c>
      <c r="F453" s="46" t="s">
        <v>101</v>
      </c>
      <c r="G453" s="46" t="s">
        <v>101</v>
      </c>
      <c r="H453" s="46" t="s">
        <v>101</v>
      </c>
      <c r="I453" s="46" t="s">
        <v>101</v>
      </c>
      <c r="J453" s="46" t="s">
        <v>101</v>
      </c>
      <c r="K453" s="46" t="s">
        <v>101</v>
      </c>
      <c r="L453" s="46" t="s">
        <v>101</v>
      </c>
      <c r="M453" s="46" t="s">
        <v>101</v>
      </c>
      <c r="N453" s="46"/>
      <c r="O453" s="46"/>
      <c r="P453" s="46"/>
      <c r="Q453" s="46"/>
      <c r="R453" s="46" t="s">
        <v>101</v>
      </c>
      <c r="S453" s="46" t="s">
        <v>101</v>
      </c>
      <c r="T453" s="46" t="s">
        <v>101</v>
      </c>
      <c r="U453" s="46" t="s">
        <v>101</v>
      </c>
      <c r="V453" s="46" t="s">
        <v>101</v>
      </c>
      <c r="W453" s="46" t="s">
        <v>101</v>
      </c>
      <c r="X453" s="46" t="s">
        <v>101</v>
      </c>
      <c r="Y453" s="47" t="s">
        <v>101</v>
      </c>
      <c r="Z453" s="40">
        <v>3163972.07</v>
      </c>
    </row>
    <row r="454" spans="1:26" x14ac:dyDescent="0.25">
      <c r="A454" s="10" t="s">
        <v>1182</v>
      </c>
      <c r="B454" s="6"/>
      <c r="C454" s="9" t="s">
        <v>1187</v>
      </c>
      <c r="D454" s="45" t="s">
        <v>1188</v>
      </c>
      <c r="E454" s="46" t="s">
        <v>101</v>
      </c>
      <c r="F454" s="46" t="s">
        <v>101</v>
      </c>
      <c r="G454" s="46" t="s">
        <v>101</v>
      </c>
      <c r="H454" s="46" t="s">
        <v>101</v>
      </c>
      <c r="I454" s="46" t="s">
        <v>101</v>
      </c>
      <c r="J454" s="46" t="s">
        <v>101</v>
      </c>
      <c r="K454" s="46" t="s">
        <v>101</v>
      </c>
      <c r="L454" s="46" t="s">
        <v>101</v>
      </c>
      <c r="M454" s="46" t="s">
        <v>101</v>
      </c>
      <c r="N454" s="46"/>
      <c r="O454" s="46"/>
      <c r="P454" s="46"/>
      <c r="Q454" s="46"/>
      <c r="R454" s="46" t="s">
        <v>101</v>
      </c>
      <c r="S454" s="46" t="s">
        <v>101</v>
      </c>
      <c r="T454" s="46" t="s">
        <v>101</v>
      </c>
      <c r="U454" s="46" t="s">
        <v>101</v>
      </c>
      <c r="V454" s="46" t="s">
        <v>101</v>
      </c>
      <c r="W454" s="46" t="s">
        <v>101</v>
      </c>
      <c r="X454" s="46" t="s">
        <v>101</v>
      </c>
      <c r="Y454" s="47" t="s">
        <v>101</v>
      </c>
      <c r="Z454" s="40">
        <v>0</v>
      </c>
    </row>
    <row r="455" spans="1:26" x14ac:dyDescent="0.25">
      <c r="A455" s="10" t="s">
        <v>1182</v>
      </c>
      <c r="B455" s="6"/>
      <c r="C455" s="9" t="s">
        <v>1189</v>
      </c>
      <c r="D455" s="45" t="s">
        <v>1190</v>
      </c>
      <c r="E455" s="46" t="s">
        <v>101</v>
      </c>
      <c r="F455" s="46" t="s">
        <v>101</v>
      </c>
      <c r="G455" s="46" t="s">
        <v>101</v>
      </c>
      <c r="H455" s="46" t="s">
        <v>101</v>
      </c>
      <c r="I455" s="46" t="s">
        <v>101</v>
      </c>
      <c r="J455" s="46" t="s">
        <v>101</v>
      </c>
      <c r="K455" s="46" t="s">
        <v>101</v>
      </c>
      <c r="L455" s="46" t="s">
        <v>101</v>
      </c>
      <c r="M455" s="46" t="s">
        <v>101</v>
      </c>
      <c r="N455" s="46"/>
      <c r="O455" s="46"/>
      <c r="P455" s="46"/>
      <c r="Q455" s="46"/>
      <c r="R455" s="46" t="s">
        <v>101</v>
      </c>
      <c r="S455" s="46" t="s">
        <v>101</v>
      </c>
      <c r="T455" s="46" t="s">
        <v>101</v>
      </c>
      <c r="U455" s="46" t="s">
        <v>101</v>
      </c>
      <c r="V455" s="46" t="s">
        <v>101</v>
      </c>
      <c r="W455" s="46" t="s">
        <v>101</v>
      </c>
      <c r="X455" s="46" t="s">
        <v>101</v>
      </c>
      <c r="Y455" s="47" t="s">
        <v>101</v>
      </c>
      <c r="Z455" s="40">
        <v>0</v>
      </c>
    </row>
    <row r="456" spans="1:26" x14ac:dyDescent="0.25">
      <c r="A456" s="10" t="s">
        <v>1182</v>
      </c>
      <c r="B456" s="6"/>
      <c r="C456" s="9" t="s">
        <v>1191</v>
      </c>
      <c r="D456" s="45" t="s">
        <v>1192</v>
      </c>
      <c r="E456" s="46" t="s">
        <v>101</v>
      </c>
      <c r="F456" s="46" t="s">
        <v>101</v>
      </c>
      <c r="G456" s="46" t="s">
        <v>101</v>
      </c>
      <c r="H456" s="46" t="s">
        <v>101</v>
      </c>
      <c r="I456" s="46" t="s">
        <v>101</v>
      </c>
      <c r="J456" s="46" t="s">
        <v>101</v>
      </c>
      <c r="K456" s="46" t="s">
        <v>101</v>
      </c>
      <c r="L456" s="46" t="s">
        <v>101</v>
      </c>
      <c r="M456" s="46" t="s">
        <v>101</v>
      </c>
      <c r="N456" s="46"/>
      <c r="O456" s="46"/>
      <c r="P456" s="46"/>
      <c r="Q456" s="46"/>
      <c r="R456" s="46" t="s">
        <v>101</v>
      </c>
      <c r="S456" s="46" t="s">
        <v>101</v>
      </c>
      <c r="T456" s="46" t="s">
        <v>101</v>
      </c>
      <c r="U456" s="46" t="s">
        <v>101</v>
      </c>
      <c r="V456" s="46" t="s">
        <v>101</v>
      </c>
      <c r="W456" s="46" t="s">
        <v>101</v>
      </c>
      <c r="X456" s="46" t="s">
        <v>101</v>
      </c>
      <c r="Y456" s="47" t="s">
        <v>101</v>
      </c>
      <c r="Z456" s="40">
        <v>0</v>
      </c>
    </row>
    <row r="457" spans="1:26" x14ac:dyDescent="0.25">
      <c r="A457" s="10" t="s">
        <v>1182</v>
      </c>
      <c r="B457" s="6"/>
      <c r="C457" s="9" t="s">
        <v>1193</v>
      </c>
      <c r="D457" s="45" t="s">
        <v>1194</v>
      </c>
      <c r="E457" s="46" t="s">
        <v>101</v>
      </c>
      <c r="F457" s="46" t="s">
        <v>101</v>
      </c>
      <c r="G457" s="46" t="s">
        <v>101</v>
      </c>
      <c r="H457" s="46" t="s">
        <v>101</v>
      </c>
      <c r="I457" s="46" t="s">
        <v>101</v>
      </c>
      <c r="J457" s="46" t="s">
        <v>101</v>
      </c>
      <c r="K457" s="46" t="s">
        <v>101</v>
      </c>
      <c r="L457" s="46" t="s">
        <v>101</v>
      </c>
      <c r="M457" s="46" t="s">
        <v>101</v>
      </c>
      <c r="N457" s="46"/>
      <c r="O457" s="46"/>
      <c r="P457" s="46"/>
      <c r="Q457" s="46"/>
      <c r="R457" s="46" t="s">
        <v>101</v>
      </c>
      <c r="S457" s="46" t="s">
        <v>101</v>
      </c>
      <c r="T457" s="46" t="s">
        <v>101</v>
      </c>
      <c r="U457" s="46" t="s">
        <v>101</v>
      </c>
      <c r="V457" s="46" t="s">
        <v>101</v>
      </c>
      <c r="W457" s="46" t="s">
        <v>101</v>
      </c>
      <c r="X457" s="46" t="s">
        <v>101</v>
      </c>
      <c r="Y457" s="47" t="s">
        <v>101</v>
      </c>
      <c r="Z457" s="40">
        <v>0</v>
      </c>
    </row>
    <row r="458" spans="1:26" x14ac:dyDescent="0.25">
      <c r="A458" s="10"/>
      <c r="B458" s="6"/>
      <c r="C458" s="7" t="s">
        <v>1195</v>
      </c>
      <c r="D458" s="48" t="s">
        <v>1196</v>
      </c>
      <c r="E458" s="49" t="s">
        <v>1197</v>
      </c>
      <c r="F458" s="49" t="s">
        <v>1197</v>
      </c>
      <c r="G458" s="49" t="s">
        <v>1197</v>
      </c>
      <c r="H458" s="49" t="s">
        <v>1197</v>
      </c>
      <c r="I458" s="49" t="s">
        <v>1197</v>
      </c>
      <c r="J458" s="49" t="s">
        <v>1197</v>
      </c>
      <c r="K458" s="49" t="s">
        <v>1197</v>
      </c>
      <c r="L458" s="49" t="s">
        <v>1197</v>
      </c>
      <c r="M458" s="49" t="s">
        <v>1197</v>
      </c>
      <c r="N458" s="49"/>
      <c r="O458" s="49"/>
      <c r="P458" s="49"/>
      <c r="Q458" s="49"/>
      <c r="R458" s="49" t="s">
        <v>1197</v>
      </c>
      <c r="S458" s="49" t="s">
        <v>1197</v>
      </c>
      <c r="T458" s="49" t="s">
        <v>1197</v>
      </c>
      <c r="U458" s="49" t="s">
        <v>1197</v>
      </c>
      <c r="V458" s="49" t="s">
        <v>1197</v>
      </c>
      <c r="W458" s="49" t="s">
        <v>1197</v>
      </c>
      <c r="X458" s="49" t="s">
        <v>1197</v>
      </c>
      <c r="Y458" s="50" t="s">
        <v>1197</v>
      </c>
      <c r="Z458" s="29">
        <v>5102295.0699999994</v>
      </c>
    </row>
    <row r="459" spans="1:26" x14ac:dyDescent="0.25">
      <c r="A459" s="10" t="s">
        <v>1198</v>
      </c>
      <c r="B459" s="6"/>
      <c r="C459" s="9"/>
      <c r="D459" s="45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7"/>
      <c r="Z459" s="40"/>
    </row>
    <row r="460" spans="1:26" x14ac:dyDescent="0.25">
      <c r="A460" s="10" t="s">
        <v>1199</v>
      </c>
      <c r="B460" s="6"/>
      <c r="C460" s="9" t="s">
        <v>1200</v>
      </c>
      <c r="D460" s="45" t="s">
        <v>1201</v>
      </c>
      <c r="E460" s="46" t="s">
        <v>1202</v>
      </c>
      <c r="F460" s="46" t="s">
        <v>1202</v>
      </c>
      <c r="G460" s="46" t="s">
        <v>1202</v>
      </c>
      <c r="H460" s="46" t="s">
        <v>1202</v>
      </c>
      <c r="I460" s="46" t="s">
        <v>1202</v>
      </c>
      <c r="J460" s="46" t="s">
        <v>1202</v>
      </c>
      <c r="K460" s="46" t="s">
        <v>1202</v>
      </c>
      <c r="L460" s="46" t="s">
        <v>1202</v>
      </c>
      <c r="M460" s="46" t="s">
        <v>1202</v>
      </c>
      <c r="N460" s="46"/>
      <c r="O460" s="46"/>
      <c r="P460" s="46"/>
      <c r="Q460" s="46"/>
      <c r="R460" s="46" t="s">
        <v>1202</v>
      </c>
      <c r="S460" s="46" t="s">
        <v>1202</v>
      </c>
      <c r="T460" s="46" t="s">
        <v>1202</v>
      </c>
      <c r="U460" s="46" t="s">
        <v>1202</v>
      </c>
      <c r="V460" s="46" t="s">
        <v>1202</v>
      </c>
      <c r="W460" s="46" t="s">
        <v>1202</v>
      </c>
      <c r="X460" s="46" t="s">
        <v>1202</v>
      </c>
      <c r="Y460" s="47" t="s">
        <v>1202</v>
      </c>
      <c r="Z460" s="40">
        <v>2603164.15</v>
      </c>
    </row>
    <row r="461" spans="1:26" x14ac:dyDescent="0.25">
      <c r="A461" s="10" t="s">
        <v>1203</v>
      </c>
      <c r="B461" s="6"/>
      <c r="C461" s="9" t="s">
        <v>1204</v>
      </c>
      <c r="D461" s="45" t="s">
        <v>1205</v>
      </c>
      <c r="E461" s="46" t="s">
        <v>1202</v>
      </c>
      <c r="F461" s="46" t="s">
        <v>1202</v>
      </c>
      <c r="G461" s="46" t="s">
        <v>1202</v>
      </c>
      <c r="H461" s="46" t="s">
        <v>1202</v>
      </c>
      <c r="I461" s="46" t="s">
        <v>1202</v>
      </c>
      <c r="J461" s="46" t="s">
        <v>1202</v>
      </c>
      <c r="K461" s="46" t="s">
        <v>1202</v>
      </c>
      <c r="L461" s="46" t="s">
        <v>1202</v>
      </c>
      <c r="M461" s="46" t="s">
        <v>1202</v>
      </c>
      <c r="N461" s="46"/>
      <c r="O461" s="46"/>
      <c r="P461" s="46"/>
      <c r="Q461" s="46"/>
      <c r="R461" s="46" t="s">
        <v>1202</v>
      </c>
      <c r="S461" s="46" t="s">
        <v>1202</v>
      </c>
      <c r="T461" s="46" t="s">
        <v>1202</v>
      </c>
      <c r="U461" s="46" t="s">
        <v>1202</v>
      </c>
      <c r="V461" s="46" t="s">
        <v>1202</v>
      </c>
      <c r="W461" s="46" t="s">
        <v>1202</v>
      </c>
      <c r="X461" s="46" t="s">
        <v>1202</v>
      </c>
      <c r="Y461" s="47" t="s">
        <v>1202</v>
      </c>
      <c r="Z461" s="40">
        <v>280890.74</v>
      </c>
    </row>
    <row r="462" spans="1:26" x14ac:dyDescent="0.25">
      <c r="A462" s="10" t="s">
        <v>1206</v>
      </c>
      <c r="B462" s="6"/>
      <c r="C462" s="9" t="s">
        <v>1207</v>
      </c>
      <c r="D462" s="45" t="s">
        <v>1208</v>
      </c>
      <c r="E462" s="46" t="s">
        <v>1209</v>
      </c>
      <c r="F462" s="46" t="s">
        <v>1209</v>
      </c>
      <c r="G462" s="46" t="s">
        <v>1209</v>
      </c>
      <c r="H462" s="46" t="s">
        <v>1209</v>
      </c>
      <c r="I462" s="46" t="s">
        <v>1209</v>
      </c>
      <c r="J462" s="46" t="s">
        <v>1209</v>
      </c>
      <c r="K462" s="46" t="s">
        <v>1209</v>
      </c>
      <c r="L462" s="46" t="s">
        <v>1209</v>
      </c>
      <c r="M462" s="46" t="s">
        <v>1209</v>
      </c>
      <c r="N462" s="46"/>
      <c r="O462" s="46"/>
      <c r="P462" s="46"/>
      <c r="Q462" s="46"/>
      <c r="R462" s="46" t="s">
        <v>1209</v>
      </c>
      <c r="S462" s="46" t="s">
        <v>1209</v>
      </c>
      <c r="T462" s="46" t="s">
        <v>1209</v>
      </c>
      <c r="U462" s="46" t="s">
        <v>1209</v>
      </c>
      <c r="V462" s="46" t="s">
        <v>1209</v>
      </c>
      <c r="W462" s="46" t="s">
        <v>1209</v>
      </c>
      <c r="X462" s="46" t="s">
        <v>1209</v>
      </c>
      <c r="Y462" s="47" t="s">
        <v>1209</v>
      </c>
      <c r="Z462" s="40">
        <v>806592.44</v>
      </c>
    </row>
    <row r="463" spans="1:26" x14ac:dyDescent="0.25">
      <c r="A463" s="10" t="s">
        <v>1210</v>
      </c>
      <c r="B463" s="6"/>
      <c r="C463" s="9" t="s">
        <v>1211</v>
      </c>
      <c r="D463" s="45" t="s">
        <v>1212</v>
      </c>
      <c r="E463" s="46" t="s">
        <v>1213</v>
      </c>
      <c r="F463" s="46" t="s">
        <v>1213</v>
      </c>
      <c r="G463" s="46" t="s">
        <v>1213</v>
      </c>
      <c r="H463" s="46" t="s">
        <v>1213</v>
      </c>
      <c r="I463" s="46" t="s">
        <v>1213</v>
      </c>
      <c r="J463" s="46" t="s">
        <v>1213</v>
      </c>
      <c r="K463" s="46" t="s">
        <v>1213</v>
      </c>
      <c r="L463" s="46" t="s">
        <v>1213</v>
      </c>
      <c r="M463" s="46" t="s">
        <v>1213</v>
      </c>
      <c r="N463" s="46"/>
      <c r="O463" s="46"/>
      <c r="P463" s="46"/>
      <c r="Q463" s="46"/>
      <c r="R463" s="46" t="s">
        <v>1213</v>
      </c>
      <c r="S463" s="46" t="s">
        <v>1213</v>
      </c>
      <c r="T463" s="46" t="s">
        <v>1213</v>
      </c>
      <c r="U463" s="46" t="s">
        <v>1213</v>
      </c>
      <c r="V463" s="46" t="s">
        <v>1213</v>
      </c>
      <c r="W463" s="46" t="s">
        <v>1213</v>
      </c>
      <c r="X463" s="46" t="s">
        <v>1213</v>
      </c>
      <c r="Y463" s="47" t="s">
        <v>1213</v>
      </c>
      <c r="Z463" s="40">
        <v>143199.28</v>
      </c>
    </row>
    <row r="464" spans="1:26" x14ac:dyDescent="0.25">
      <c r="A464" s="10" t="s">
        <v>1214</v>
      </c>
      <c r="B464" s="6"/>
      <c r="C464" s="9" t="s">
        <v>1215</v>
      </c>
      <c r="D464" s="45" t="s">
        <v>1216</v>
      </c>
      <c r="E464" s="46" t="s">
        <v>1217</v>
      </c>
      <c r="F464" s="46" t="s">
        <v>1217</v>
      </c>
      <c r="G464" s="46" t="s">
        <v>1217</v>
      </c>
      <c r="H464" s="46" t="s">
        <v>1217</v>
      </c>
      <c r="I464" s="46" t="s">
        <v>1217</v>
      </c>
      <c r="J464" s="46" t="s">
        <v>1217</v>
      </c>
      <c r="K464" s="46" t="s">
        <v>1217</v>
      </c>
      <c r="L464" s="46" t="s">
        <v>1217</v>
      </c>
      <c r="M464" s="46" t="s">
        <v>1217</v>
      </c>
      <c r="N464" s="46"/>
      <c r="O464" s="46"/>
      <c r="P464" s="46"/>
      <c r="Q464" s="46"/>
      <c r="R464" s="46" t="s">
        <v>1217</v>
      </c>
      <c r="S464" s="46" t="s">
        <v>1217</v>
      </c>
      <c r="T464" s="46" t="s">
        <v>1217</v>
      </c>
      <c r="U464" s="46" t="s">
        <v>1217</v>
      </c>
      <c r="V464" s="46" t="s">
        <v>1217</v>
      </c>
      <c r="W464" s="46" t="s">
        <v>1217</v>
      </c>
      <c r="X464" s="46" t="s">
        <v>1217</v>
      </c>
      <c r="Y464" s="47" t="s">
        <v>1217</v>
      </c>
      <c r="Z464" s="40">
        <v>173159.09999999998</v>
      </c>
    </row>
    <row r="465" spans="1:26" x14ac:dyDescent="0.25">
      <c r="A465" s="10" t="s">
        <v>1214</v>
      </c>
      <c r="B465" s="6"/>
      <c r="C465" s="9" t="s">
        <v>1218</v>
      </c>
      <c r="D465" s="45" t="s">
        <v>1219</v>
      </c>
      <c r="E465" s="46" t="s">
        <v>1217</v>
      </c>
      <c r="F465" s="46" t="s">
        <v>1217</v>
      </c>
      <c r="G465" s="46" t="s">
        <v>1217</v>
      </c>
      <c r="H465" s="46" t="s">
        <v>1217</v>
      </c>
      <c r="I465" s="46" t="s">
        <v>1217</v>
      </c>
      <c r="J465" s="46" t="s">
        <v>1217</v>
      </c>
      <c r="K465" s="46" t="s">
        <v>1217</v>
      </c>
      <c r="L465" s="46" t="s">
        <v>1217</v>
      </c>
      <c r="M465" s="46" t="s">
        <v>1217</v>
      </c>
      <c r="N465" s="46"/>
      <c r="O465" s="46"/>
      <c r="P465" s="46"/>
      <c r="Q465" s="46"/>
      <c r="R465" s="46" t="s">
        <v>1217</v>
      </c>
      <c r="S465" s="46" t="s">
        <v>1217</v>
      </c>
      <c r="T465" s="46" t="s">
        <v>1217</v>
      </c>
      <c r="U465" s="46" t="s">
        <v>1217</v>
      </c>
      <c r="V465" s="46" t="s">
        <v>1217</v>
      </c>
      <c r="W465" s="46" t="s">
        <v>1217</v>
      </c>
      <c r="X465" s="46" t="s">
        <v>1217</v>
      </c>
      <c r="Y465" s="47" t="s">
        <v>1217</v>
      </c>
      <c r="Z465" s="40">
        <v>0</v>
      </c>
    </row>
    <row r="466" spans="1:26" x14ac:dyDescent="0.25">
      <c r="A466" s="10" t="s">
        <v>1214</v>
      </c>
      <c r="B466" s="6"/>
      <c r="C466" s="9" t="s">
        <v>1220</v>
      </c>
      <c r="D466" s="45" t="s">
        <v>1221</v>
      </c>
      <c r="E466" s="46" t="s">
        <v>1217</v>
      </c>
      <c r="F466" s="46" t="s">
        <v>1217</v>
      </c>
      <c r="G466" s="46" t="s">
        <v>1217</v>
      </c>
      <c r="H466" s="46" t="s">
        <v>1217</v>
      </c>
      <c r="I466" s="46" t="s">
        <v>1217</v>
      </c>
      <c r="J466" s="46" t="s">
        <v>1217</v>
      </c>
      <c r="K466" s="46" t="s">
        <v>1217</v>
      </c>
      <c r="L466" s="46" t="s">
        <v>1217</v>
      </c>
      <c r="M466" s="46" t="s">
        <v>1217</v>
      </c>
      <c r="N466" s="46"/>
      <c r="O466" s="46"/>
      <c r="P466" s="46"/>
      <c r="Q466" s="46"/>
      <c r="R466" s="46" t="s">
        <v>1217</v>
      </c>
      <c r="S466" s="46" t="s">
        <v>1217</v>
      </c>
      <c r="T466" s="46" t="s">
        <v>1217</v>
      </c>
      <c r="U466" s="46" t="s">
        <v>1217</v>
      </c>
      <c r="V466" s="46" t="s">
        <v>1217</v>
      </c>
      <c r="W466" s="46" t="s">
        <v>1217</v>
      </c>
      <c r="X466" s="46" t="s">
        <v>1217</v>
      </c>
      <c r="Y466" s="47" t="s">
        <v>1217</v>
      </c>
      <c r="Z466" s="40">
        <v>0</v>
      </c>
    </row>
    <row r="467" spans="1:26" x14ac:dyDescent="0.25">
      <c r="A467" s="10" t="s">
        <v>1214</v>
      </c>
      <c r="B467" s="6"/>
      <c r="C467" s="9" t="s">
        <v>1222</v>
      </c>
      <c r="D467" s="45" t="s">
        <v>1223</v>
      </c>
      <c r="E467" s="46" t="s">
        <v>1217</v>
      </c>
      <c r="F467" s="46" t="s">
        <v>1217</v>
      </c>
      <c r="G467" s="46" t="s">
        <v>1217</v>
      </c>
      <c r="H467" s="46" t="s">
        <v>1217</v>
      </c>
      <c r="I467" s="46" t="s">
        <v>1217</v>
      </c>
      <c r="J467" s="46" t="s">
        <v>1217</v>
      </c>
      <c r="K467" s="46" t="s">
        <v>1217</v>
      </c>
      <c r="L467" s="46" t="s">
        <v>1217</v>
      </c>
      <c r="M467" s="46" t="s">
        <v>1217</v>
      </c>
      <c r="N467" s="46"/>
      <c r="O467" s="46"/>
      <c r="P467" s="46"/>
      <c r="Q467" s="46"/>
      <c r="R467" s="46" t="s">
        <v>1217</v>
      </c>
      <c r="S467" s="46" t="s">
        <v>1217</v>
      </c>
      <c r="T467" s="46" t="s">
        <v>1217</v>
      </c>
      <c r="U467" s="46" t="s">
        <v>1217</v>
      </c>
      <c r="V467" s="46" t="s">
        <v>1217</v>
      </c>
      <c r="W467" s="46" t="s">
        <v>1217</v>
      </c>
      <c r="X467" s="46" t="s">
        <v>1217</v>
      </c>
      <c r="Y467" s="47" t="s">
        <v>1217</v>
      </c>
      <c r="Z467" s="40">
        <v>1095289.3600000001</v>
      </c>
    </row>
    <row r="468" spans="1:26" x14ac:dyDescent="0.25">
      <c r="A468" s="10" t="s">
        <v>1214</v>
      </c>
      <c r="B468" s="6"/>
      <c r="C468" s="9" t="s">
        <v>1224</v>
      </c>
      <c r="D468" s="45" t="s">
        <v>1225</v>
      </c>
      <c r="E468" s="46" t="s">
        <v>1217</v>
      </c>
      <c r="F468" s="46" t="s">
        <v>1217</v>
      </c>
      <c r="G468" s="46" t="s">
        <v>1217</v>
      </c>
      <c r="H468" s="46" t="s">
        <v>1217</v>
      </c>
      <c r="I468" s="46" t="s">
        <v>1217</v>
      </c>
      <c r="J468" s="46" t="s">
        <v>1217</v>
      </c>
      <c r="K468" s="46" t="s">
        <v>1217</v>
      </c>
      <c r="L468" s="46" t="s">
        <v>1217</v>
      </c>
      <c r="M468" s="46" t="s">
        <v>1217</v>
      </c>
      <c r="N468" s="46"/>
      <c r="O468" s="46"/>
      <c r="P468" s="46"/>
      <c r="Q468" s="46"/>
      <c r="R468" s="46" t="s">
        <v>1217</v>
      </c>
      <c r="S468" s="46" t="s">
        <v>1217</v>
      </c>
      <c r="T468" s="46" t="s">
        <v>1217</v>
      </c>
      <c r="U468" s="46" t="s">
        <v>1217</v>
      </c>
      <c r="V468" s="46" t="s">
        <v>1217</v>
      </c>
      <c r="W468" s="46" t="s">
        <v>1217</v>
      </c>
      <c r="X468" s="46" t="s">
        <v>1217</v>
      </c>
      <c r="Y468" s="47" t="s">
        <v>1217</v>
      </c>
      <c r="Z468" s="40">
        <v>0</v>
      </c>
    </row>
    <row r="469" spans="1:26" x14ac:dyDescent="0.25">
      <c r="A469" s="10" t="s">
        <v>1226</v>
      </c>
      <c r="B469" s="6"/>
      <c r="C469" s="9" t="s">
        <v>1227</v>
      </c>
      <c r="D469" s="45" t="s">
        <v>1228</v>
      </c>
      <c r="E469" s="46" t="s">
        <v>1229</v>
      </c>
      <c r="F469" s="46" t="s">
        <v>1229</v>
      </c>
      <c r="G469" s="46" t="s">
        <v>1229</v>
      </c>
      <c r="H469" s="46" t="s">
        <v>1229</v>
      </c>
      <c r="I469" s="46" t="s">
        <v>1229</v>
      </c>
      <c r="J469" s="46" t="s">
        <v>1229</v>
      </c>
      <c r="K469" s="46" t="s">
        <v>1229</v>
      </c>
      <c r="L469" s="46" t="s">
        <v>1229</v>
      </c>
      <c r="M469" s="46" t="s">
        <v>1229</v>
      </c>
      <c r="N469" s="46"/>
      <c r="O469" s="46"/>
      <c r="P469" s="46"/>
      <c r="Q469" s="46"/>
      <c r="R469" s="46" t="s">
        <v>1229</v>
      </c>
      <c r="S469" s="46" t="s">
        <v>1229</v>
      </c>
      <c r="T469" s="46" t="s">
        <v>1229</v>
      </c>
      <c r="U469" s="46" t="s">
        <v>1229</v>
      </c>
      <c r="V469" s="46" t="s">
        <v>1229</v>
      </c>
      <c r="W469" s="46" t="s">
        <v>1229</v>
      </c>
      <c r="X469" s="46" t="s">
        <v>1229</v>
      </c>
      <c r="Y469" s="47" t="s">
        <v>1229</v>
      </c>
      <c r="Z469" s="40">
        <v>0</v>
      </c>
    </row>
    <row r="470" spans="1:26" x14ac:dyDescent="0.25">
      <c r="A470" s="10"/>
      <c r="B470" s="6"/>
      <c r="C470" s="5" t="s">
        <v>1230</v>
      </c>
      <c r="D470" s="51" t="s">
        <v>1231</v>
      </c>
      <c r="E470" s="52" t="s">
        <v>1231</v>
      </c>
      <c r="F470" s="52" t="s">
        <v>1231</v>
      </c>
      <c r="G470" s="52" t="s">
        <v>1231</v>
      </c>
      <c r="H470" s="52" t="s">
        <v>1231</v>
      </c>
      <c r="I470" s="52" t="s">
        <v>1231</v>
      </c>
      <c r="J470" s="52" t="s">
        <v>1231</v>
      </c>
      <c r="K470" s="52" t="s">
        <v>1231</v>
      </c>
      <c r="L470" s="52" t="s">
        <v>1231</v>
      </c>
      <c r="M470" s="52" t="s">
        <v>1231</v>
      </c>
      <c r="N470" s="52"/>
      <c r="O470" s="52"/>
      <c r="P470" s="52"/>
      <c r="Q470" s="52"/>
      <c r="R470" s="52" t="s">
        <v>1231</v>
      </c>
      <c r="S470" s="52" t="s">
        <v>1231</v>
      </c>
      <c r="T470" s="52" t="s">
        <v>1231</v>
      </c>
      <c r="U470" s="52" t="s">
        <v>1231</v>
      </c>
      <c r="V470" s="52" t="s">
        <v>1231</v>
      </c>
      <c r="W470" s="52" t="s">
        <v>1231</v>
      </c>
      <c r="X470" s="52" t="s">
        <v>1231</v>
      </c>
      <c r="Y470" s="53" t="s">
        <v>1231</v>
      </c>
      <c r="Z470" s="30">
        <v>853650094.8900001</v>
      </c>
    </row>
    <row r="471" spans="1:26" x14ac:dyDescent="0.25">
      <c r="A471" s="10"/>
      <c r="B471" s="6"/>
      <c r="C471" s="5"/>
      <c r="D471" s="51" t="s">
        <v>1232</v>
      </c>
      <c r="E471" s="52" t="s">
        <v>1232</v>
      </c>
      <c r="F471" s="52" t="s">
        <v>1232</v>
      </c>
      <c r="G471" s="52" t="s">
        <v>1232</v>
      </c>
      <c r="H471" s="52" t="s">
        <v>1232</v>
      </c>
      <c r="I471" s="52" t="s">
        <v>1232</v>
      </c>
      <c r="J471" s="52" t="s">
        <v>1232</v>
      </c>
      <c r="K471" s="52" t="s">
        <v>1232</v>
      </c>
      <c r="L471" s="52" t="s">
        <v>1232</v>
      </c>
      <c r="M471" s="52" t="s">
        <v>1232</v>
      </c>
      <c r="N471" s="52"/>
      <c r="O471" s="52"/>
      <c r="P471" s="52"/>
      <c r="Q471" s="52"/>
      <c r="R471" s="52" t="s">
        <v>1232</v>
      </c>
      <c r="S471" s="52" t="s">
        <v>1232</v>
      </c>
      <c r="T471" s="52" t="s">
        <v>1232</v>
      </c>
      <c r="U471" s="52" t="s">
        <v>1232</v>
      </c>
      <c r="V471" s="52" t="s">
        <v>1232</v>
      </c>
      <c r="W471" s="52" t="s">
        <v>1232</v>
      </c>
      <c r="X471" s="52" t="s">
        <v>1232</v>
      </c>
      <c r="Y471" s="53" t="s">
        <v>1232</v>
      </c>
      <c r="Z471" s="40">
        <v>0</v>
      </c>
    </row>
    <row r="472" spans="1:26" x14ac:dyDescent="0.25">
      <c r="A472" s="10"/>
      <c r="B472" s="6"/>
      <c r="C472" s="5" t="s">
        <v>1233</v>
      </c>
      <c r="D472" s="51" t="s">
        <v>1234</v>
      </c>
      <c r="E472" s="52" t="s">
        <v>1234</v>
      </c>
      <c r="F472" s="52" t="s">
        <v>1234</v>
      </c>
      <c r="G472" s="52" t="s">
        <v>1234</v>
      </c>
      <c r="H472" s="52" t="s">
        <v>1234</v>
      </c>
      <c r="I472" s="52" t="s">
        <v>1234</v>
      </c>
      <c r="J472" s="52" t="s">
        <v>1234</v>
      </c>
      <c r="K472" s="52" t="s">
        <v>1234</v>
      </c>
      <c r="L472" s="52" t="s">
        <v>1234</v>
      </c>
      <c r="M472" s="52" t="s">
        <v>1234</v>
      </c>
      <c r="N472" s="52"/>
      <c r="O472" s="52"/>
      <c r="P472" s="52"/>
      <c r="Q472" s="52"/>
      <c r="R472" s="52" t="s">
        <v>1234</v>
      </c>
      <c r="S472" s="52" t="s">
        <v>1234</v>
      </c>
      <c r="T472" s="52" t="s">
        <v>1234</v>
      </c>
      <c r="U472" s="52" t="s">
        <v>1234</v>
      </c>
      <c r="V472" s="52" t="s">
        <v>1234</v>
      </c>
      <c r="W472" s="52" t="s">
        <v>1234</v>
      </c>
      <c r="X472" s="52" t="s">
        <v>1234</v>
      </c>
      <c r="Y472" s="53" t="s">
        <v>1234</v>
      </c>
      <c r="Z472" s="30">
        <v>449.12</v>
      </c>
    </row>
    <row r="473" spans="1:26" x14ac:dyDescent="0.25">
      <c r="A473" s="10" t="s">
        <v>1235</v>
      </c>
      <c r="B473" s="6"/>
      <c r="C473" s="7" t="s">
        <v>1236</v>
      </c>
      <c r="D473" s="48" t="s">
        <v>1237</v>
      </c>
      <c r="E473" s="49" t="s">
        <v>1238</v>
      </c>
      <c r="F473" s="49" t="s">
        <v>1238</v>
      </c>
      <c r="G473" s="49" t="s">
        <v>1238</v>
      </c>
      <c r="H473" s="49" t="s">
        <v>1238</v>
      </c>
      <c r="I473" s="49" t="s">
        <v>1238</v>
      </c>
      <c r="J473" s="49" t="s">
        <v>1238</v>
      </c>
      <c r="K473" s="49" t="s">
        <v>1238</v>
      </c>
      <c r="L473" s="49" t="s">
        <v>1238</v>
      </c>
      <c r="M473" s="49" t="s">
        <v>1238</v>
      </c>
      <c r="N473" s="49"/>
      <c r="O473" s="49"/>
      <c r="P473" s="49"/>
      <c r="Q473" s="49"/>
      <c r="R473" s="49" t="s">
        <v>1238</v>
      </c>
      <c r="S473" s="49" t="s">
        <v>1238</v>
      </c>
      <c r="T473" s="49" t="s">
        <v>1238</v>
      </c>
      <c r="U473" s="49" t="s">
        <v>1238</v>
      </c>
      <c r="V473" s="49" t="s">
        <v>1238</v>
      </c>
      <c r="W473" s="49" t="s">
        <v>1238</v>
      </c>
      <c r="X473" s="49" t="s">
        <v>1238</v>
      </c>
      <c r="Y473" s="50" t="s">
        <v>1238</v>
      </c>
      <c r="Z473" s="42">
        <v>0</v>
      </c>
    </row>
    <row r="474" spans="1:26" x14ac:dyDescent="0.25">
      <c r="A474" s="10" t="s">
        <v>1235</v>
      </c>
      <c r="B474" s="6"/>
      <c r="C474" s="7" t="s">
        <v>1239</v>
      </c>
      <c r="D474" s="48" t="s">
        <v>1240</v>
      </c>
      <c r="E474" s="49" t="s">
        <v>1240</v>
      </c>
      <c r="F474" s="49" t="s">
        <v>1240</v>
      </c>
      <c r="G474" s="49" t="s">
        <v>1240</v>
      </c>
      <c r="H474" s="49" t="s">
        <v>1240</v>
      </c>
      <c r="I474" s="49" t="s">
        <v>1240</v>
      </c>
      <c r="J474" s="49" t="s">
        <v>1240</v>
      </c>
      <c r="K474" s="49" t="s">
        <v>1240</v>
      </c>
      <c r="L474" s="49" t="s">
        <v>1240</v>
      </c>
      <c r="M474" s="49" t="s">
        <v>1240</v>
      </c>
      <c r="N474" s="49"/>
      <c r="O474" s="49"/>
      <c r="P474" s="49"/>
      <c r="Q474" s="49"/>
      <c r="R474" s="49" t="s">
        <v>1240</v>
      </c>
      <c r="S474" s="49" t="s">
        <v>1240</v>
      </c>
      <c r="T474" s="49" t="s">
        <v>1240</v>
      </c>
      <c r="U474" s="49" t="s">
        <v>1240</v>
      </c>
      <c r="V474" s="49" t="s">
        <v>1240</v>
      </c>
      <c r="W474" s="49" t="s">
        <v>1240</v>
      </c>
      <c r="X474" s="49" t="s">
        <v>1240</v>
      </c>
      <c r="Y474" s="50" t="s">
        <v>1240</v>
      </c>
      <c r="Z474" s="42">
        <v>449.12</v>
      </c>
    </row>
    <row r="475" spans="1:26" x14ac:dyDescent="0.25">
      <c r="A475" s="10" t="s">
        <v>1235</v>
      </c>
      <c r="B475" s="6"/>
      <c r="C475" s="7" t="s">
        <v>1241</v>
      </c>
      <c r="D475" s="48" t="s">
        <v>1242</v>
      </c>
      <c r="E475" s="49" t="s">
        <v>1242</v>
      </c>
      <c r="F475" s="49" t="s">
        <v>1242</v>
      </c>
      <c r="G475" s="49" t="s">
        <v>1242</v>
      </c>
      <c r="H475" s="49" t="s">
        <v>1242</v>
      </c>
      <c r="I475" s="49" t="s">
        <v>1242</v>
      </c>
      <c r="J475" s="49" t="s">
        <v>1242</v>
      </c>
      <c r="K475" s="49" t="s">
        <v>1242</v>
      </c>
      <c r="L475" s="49" t="s">
        <v>1242</v>
      </c>
      <c r="M475" s="49" t="s">
        <v>1242</v>
      </c>
      <c r="N475" s="49"/>
      <c r="O475" s="49"/>
      <c r="P475" s="49"/>
      <c r="Q475" s="49"/>
      <c r="R475" s="49" t="s">
        <v>1242</v>
      </c>
      <c r="S475" s="49" t="s">
        <v>1242</v>
      </c>
      <c r="T475" s="49" t="s">
        <v>1242</v>
      </c>
      <c r="U475" s="49" t="s">
        <v>1242</v>
      </c>
      <c r="V475" s="49" t="s">
        <v>1242</v>
      </c>
      <c r="W475" s="49" t="s">
        <v>1242</v>
      </c>
      <c r="X475" s="49" t="s">
        <v>1242</v>
      </c>
      <c r="Y475" s="50" t="s">
        <v>1242</v>
      </c>
      <c r="Z475" s="42">
        <v>0</v>
      </c>
    </row>
    <row r="476" spans="1:26" x14ac:dyDescent="0.25">
      <c r="A476" s="10"/>
      <c r="B476" s="6"/>
      <c r="C476" s="5" t="s">
        <v>1243</v>
      </c>
      <c r="D476" s="51" t="s">
        <v>1244</v>
      </c>
      <c r="E476" s="52" t="s">
        <v>1244</v>
      </c>
      <c r="F476" s="52" t="s">
        <v>1244</v>
      </c>
      <c r="G476" s="52" t="s">
        <v>1244</v>
      </c>
      <c r="H476" s="52" t="s">
        <v>1244</v>
      </c>
      <c r="I476" s="52" t="s">
        <v>1244</v>
      </c>
      <c r="J476" s="52" t="s">
        <v>1244</v>
      </c>
      <c r="K476" s="52" t="s">
        <v>1244</v>
      </c>
      <c r="L476" s="52" t="s">
        <v>1244</v>
      </c>
      <c r="M476" s="52" t="s">
        <v>1244</v>
      </c>
      <c r="N476" s="52"/>
      <c r="O476" s="52"/>
      <c r="P476" s="52"/>
      <c r="Q476" s="52"/>
      <c r="R476" s="52" t="s">
        <v>1244</v>
      </c>
      <c r="S476" s="52" t="s">
        <v>1244</v>
      </c>
      <c r="T476" s="52" t="s">
        <v>1244</v>
      </c>
      <c r="U476" s="52" t="s">
        <v>1244</v>
      </c>
      <c r="V476" s="52" t="s">
        <v>1244</v>
      </c>
      <c r="W476" s="52" t="s">
        <v>1244</v>
      </c>
      <c r="X476" s="52" t="s">
        <v>1244</v>
      </c>
      <c r="Y476" s="53" t="s">
        <v>1244</v>
      </c>
      <c r="Z476" s="30">
        <v>0</v>
      </c>
    </row>
    <row r="477" spans="1:26" x14ac:dyDescent="0.25">
      <c r="A477" s="10" t="s">
        <v>1235</v>
      </c>
      <c r="B477" s="6"/>
      <c r="C477" s="7" t="s">
        <v>1245</v>
      </c>
      <c r="D477" s="48" t="s">
        <v>1246</v>
      </c>
      <c r="E477" s="49" t="s">
        <v>1246</v>
      </c>
      <c r="F477" s="49" t="s">
        <v>1246</v>
      </c>
      <c r="G477" s="49" t="s">
        <v>1246</v>
      </c>
      <c r="H477" s="49" t="s">
        <v>1246</v>
      </c>
      <c r="I477" s="49" t="s">
        <v>1246</v>
      </c>
      <c r="J477" s="49" t="s">
        <v>1246</v>
      </c>
      <c r="K477" s="49" t="s">
        <v>1246</v>
      </c>
      <c r="L477" s="49" t="s">
        <v>1246</v>
      </c>
      <c r="M477" s="49" t="s">
        <v>1246</v>
      </c>
      <c r="N477" s="49"/>
      <c r="O477" s="49"/>
      <c r="P477" s="49"/>
      <c r="Q477" s="49"/>
      <c r="R477" s="49" t="s">
        <v>1246</v>
      </c>
      <c r="S477" s="49" t="s">
        <v>1246</v>
      </c>
      <c r="T477" s="49" t="s">
        <v>1246</v>
      </c>
      <c r="U477" s="49" t="s">
        <v>1246</v>
      </c>
      <c r="V477" s="49" t="s">
        <v>1246</v>
      </c>
      <c r="W477" s="49" t="s">
        <v>1246</v>
      </c>
      <c r="X477" s="49" t="s">
        <v>1246</v>
      </c>
      <c r="Y477" s="50" t="s">
        <v>1246</v>
      </c>
      <c r="Z477" s="42">
        <v>0</v>
      </c>
    </row>
    <row r="478" spans="1:26" x14ac:dyDescent="0.25">
      <c r="A478" s="10" t="s">
        <v>1235</v>
      </c>
      <c r="B478" s="6"/>
      <c r="C478" s="7" t="s">
        <v>1247</v>
      </c>
      <c r="D478" s="48" t="s">
        <v>1248</v>
      </c>
      <c r="E478" s="49" t="s">
        <v>1248</v>
      </c>
      <c r="F478" s="49" t="s">
        <v>1248</v>
      </c>
      <c r="G478" s="49" t="s">
        <v>1248</v>
      </c>
      <c r="H478" s="49" t="s">
        <v>1248</v>
      </c>
      <c r="I478" s="49" t="s">
        <v>1248</v>
      </c>
      <c r="J478" s="49" t="s">
        <v>1248</v>
      </c>
      <c r="K478" s="49" t="s">
        <v>1248</v>
      </c>
      <c r="L478" s="49" t="s">
        <v>1248</v>
      </c>
      <c r="M478" s="49" t="s">
        <v>1248</v>
      </c>
      <c r="N478" s="49"/>
      <c r="O478" s="49"/>
      <c r="P478" s="49"/>
      <c r="Q478" s="49"/>
      <c r="R478" s="49" t="s">
        <v>1248</v>
      </c>
      <c r="S478" s="49" t="s">
        <v>1248</v>
      </c>
      <c r="T478" s="49" t="s">
        <v>1248</v>
      </c>
      <c r="U478" s="49" t="s">
        <v>1248</v>
      </c>
      <c r="V478" s="49" t="s">
        <v>1248</v>
      </c>
      <c r="W478" s="49" t="s">
        <v>1248</v>
      </c>
      <c r="X478" s="49" t="s">
        <v>1248</v>
      </c>
      <c r="Y478" s="50" t="s">
        <v>1248</v>
      </c>
      <c r="Z478" s="42">
        <v>0</v>
      </c>
    </row>
    <row r="479" spans="1:26" x14ac:dyDescent="0.25">
      <c r="A479" s="10" t="s">
        <v>1235</v>
      </c>
      <c r="B479" s="6"/>
      <c r="C479" s="7" t="s">
        <v>1249</v>
      </c>
      <c r="D479" s="48" t="s">
        <v>1250</v>
      </c>
      <c r="E479" s="49" t="s">
        <v>1250</v>
      </c>
      <c r="F479" s="49" t="s">
        <v>1250</v>
      </c>
      <c r="G479" s="49" t="s">
        <v>1250</v>
      </c>
      <c r="H479" s="49" t="s">
        <v>1250</v>
      </c>
      <c r="I479" s="49" t="s">
        <v>1250</v>
      </c>
      <c r="J479" s="49" t="s">
        <v>1250</v>
      </c>
      <c r="K479" s="49" t="s">
        <v>1250</v>
      </c>
      <c r="L479" s="49" t="s">
        <v>1250</v>
      </c>
      <c r="M479" s="49" t="s">
        <v>1250</v>
      </c>
      <c r="N479" s="49"/>
      <c r="O479" s="49"/>
      <c r="P479" s="49"/>
      <c r="Q479" s="49"/>
      <c r="R479" s="49" t="s">
        <v>1250</v>
      </c>
      <c r="S479" s="49" t="s">
        <v>1250</v>
      </c>
      <c r="T479" s="49" t="s">
        <v>1250</v>
      </c>
      <c r="U479" s="49" t="s">
        <v>1250</v>
      </c>
      <c r="V479" s="49" t="s">
        <v>1250</v>
      </c>
      <c r="W479" s="49" t="s">
        <v>1250</v>
      </c>
      <c r="X479" s="49" t="s">
        <v>1250</v>
      </c>
      <c r="Y479" s="50" t="s">
        <v>1250</v>
      </c>
      <c r="Z479" s="42">
        <v>0</v>
      </c>
    </row>
    <row r="480" spans="1:26" x14ac:dyDescent="0.25">
      <c r="A480" s="10" t="s">
        <v>1235</v>
      </c>
      <c r="B480" s="6"/>
      <c r="C480" s="7" t="s">
        <v>1251</v>
      </c>
      <c r="D480" s="48" t="s">
        <v>1252</v>
      </c>
      <c r="E480" s="49" t="s">
        <v>1252</v>
      </c>
      <c r="F480" s="49" t="s">
        <v>1252</v>
      </c>
      <c r="G480" s="49" t="s">
        <v>1252</v>
      </c>
      <c r="H480" s="49" t="s">
        <v>1252</v>
      </c>
      <c r="I480" s="49" t="s">
        <v>1252</v>
      </c>
      <c r="J480" s="49" t="s">
        <v>1252</v>
      </c>
      <c r="K480" s="49" t="s">
        <v>1252</v>
      </c>
      <c r="L480" s="49" t="s">
        <v>1252</v>
      </c>
      <c r="M480" s="49" t="s">
        <v>1252</v>
      </c>
      <c r="N480" s="49"/>
      <c r="O480" s="49"/>
      <c r="P480" s="49"/>
      <c r="Q480" s="49"/>
      <c r="R480" s="49" t="s">
        <v>1252</v>
      </c>
      <c r="S480" s="49" t="s">
        <v>1252</v>
      </c>
      <c r="T480" s="49" t="s">
        <v>1252</v>
      </c>
      <c r="U480" s="49" t="s">
        <v>1252</v>
      </c>
      <c r="V480" s="49" t="s">
        <v>1252</v>
      </c>
      <c r="W480" s="49" t="s">
        <v>1252</v>
      </c>
      <c r="X480" s="49" t="s">
        <v>1252</v>
      </c>
      <c r="Y480" s="50" t="s">
        <v>1252</v>
      </c>
      <c r="Z480" s="42">
        <v>0</v>
      </c>
    </row>
    <row r="481" spans="1:26" x14ac:dyDescent="0.25">
      <c r="A481" s="10" t="s">
        <v>1235</v>
      </c>
      <c r="B481" s="6"/>
      <c r="C481" s="7" t="s">
        <v>1253</v>
      </c>
      <c r="D481" s="48" t="s">
        <v>1254</v>
      </c>
      <c r="E481" s="49" t="s">
        <v>1254</v>
      </c>
      <c r="F481" s="49" t="s">
        <v>1254</v>
      </c>
      <c r="G481" s="49" t="s">
        <v>1254</v>
      </c>
      <c r="H481" s="49" t="s">
        <v>1254</v>
      </c>
      <c r="I481" s="49" t="s">
        <v>1254</v>
      </c>
      <c r="J481" s="49" t="s">
        <v>1254</v>
      </c>
      <c r="K481" s="49" t="s">
        <v>1254</v>
      </c>
      <c r="L481" s="49" t="s">
        <v>1254</v>
      </c>
      <c r="M481" s="49" t="s">
        <v>1254</v>
      </c>
      <c r="N481" s="49"/>
      <c r="O481" s="49"/>
      <c r="P481" s="49"/>
      <c r="Q481" s="49"/>
      <c r="R481" s="49" t="s">
        <v>1254</v>
      </c>
      <c r="S481" s="49" t="s">
        <v>1254</v>
      </c>
      <c r="T481" s="49" t="s">
        <v>1254</v>
      </c>
      <c r="U481" s="49" t="s">
        <v>1254</v>
      </c>
      <c r="V481" s="49" t="s">
        <v>1254</v>
      </c>
      <c r="W481" s="49" t="s">
        <v>1254</v>
      </c>
      <c r="X481" s="49" t="s">
        <v>1254</v>
      </c>
      <c r="Y481" s="50" t="s">
        <v>1254</v>
      </c>
      <c r="Z481" s="42">
        <v>0</v>
      </c>
    </row>
    <row r="482" spans="1:26" x14ac:dyDescent="0.25">
      <c r="A482" s="10"/>
      <c r="B482" s="6"/>
      <c r="C482" s="5" t="s">
        <v>1255</v>
      </c>
      <c r="D482" s="51" t="s">
        <v>1256</v>
      </c>
      <c r="E482" s="52" t="s">
        <v>1256</v>
      </c>
      <c r="F482" s="52" t="s">
        <v>1256</v>
      </c>
      <c r="G482" s="52" t="s">
        <v>1256</v>
      </c>
      <c r="H482" s="52" t="s">
        <v>1256</v>
      </c>
      <c r="I482" s="52" t="s">
        <v>1256</v>
      </c>
      <c r="J482" s="52" t="s">
        <v>1256</v>
      </c>
      <c r="K482" s="52" t="s">
        <v>1256</v>
      </c>
      <c r="L482" s="52" t="s">
        <v>1256</v>
      </c>
      <c r="M482" s="52" t="s">
        <v>1256</v>
      </c>
      <c r="N482" s="52"/>
      <c r="O482" s="52"/>
      <c r="P482" s="52"/>
      <c r="Q482" s="52"/>
      <c r="R482" s="52" t="s">
        <v>1256</v>
      </c>
      <c r="S482" s="52" t="s">
        <v>1256</v>
      </c>
      <c r="T482" s="52" t="s">
        <v>1256</v>
      </c>
      <c r="U482" s="52" t="s">
        <v>1256</v>
      </c>
      <c r="V482" s="52" t="s">
        <v>1256</v>
      </c>
      <c r="W482" s="52" t="s">
        <v>1256</v>
      </c>
      <c r="X482" s="52" t="s">
        <v>1256</v>
      </c>
      <c r="Y482" s="53" t="s">
        <v>1256</v>
      </c>
      <c r="Z482" s="30">
        <v>2914864.8400000003</v>
      </c>
    </row>
    <row r="483" spans="1:26" x14ac:dyDescent="0.25">
      <c r="A483" s="10" t="s">
        <v>1235</v>
      </c>
      <c r="B483" s="6"/>
      <c r="C483" s="7" t="s">
        <v>1257</v>
      </c>
      <c r="D483" s="48" t="s">
        <v>1258</v>
      </c>
      <c r="E483" s="49" t="s">
        <v>1259</v>
      </c>
      <c r="F483" s="49" t="s">
        <v>1259</v>
      </c>
      <c r="G483" s="49" t="s">
        <v>1259</v>
      </c>
      <c r="H483" s="49" t="s">
        <v>1259</v>
      </c>
      <c r="I483" s="49" t="s">
        <v>1259</v>
      </c>
      <c r="J483" s="49" t="s">
        <v>1259</v>
      </c>
      <c r="K483" s="49" t="s">
        <v>1259</v>
      </c>
      <c r="L483" s="49" t="s">
        <v>1259</v>
      </c>
      <c r="M483" s="49" t="s">
        <v>1259</v>
      </c>
      <c r="N483" s="49"/>
      <c r="O483" s="49"/>
      <c r="P483" s="49"/>
      <c r="Q483" s="49"/>
      <c r="R483" s="49" t="s">
        <v>1259</v>
      </c>
      <c r="S483" s="49" t="s">
        <v>1259</v>
      </c>
      <c r="T483" s="49" t="s">
        <v>1259</v>
      </c>
      <c r="U483" s="49" t="s">
        <v>1259</v>
      </c>
      <c r="V483" s="49" t="s">
        <v>1259</v>
      </c>
      <c r="W483" s="49" t="s">
        <v>1259</v>
      </c>
      <c r="X483" s="49" t="s">
        <v>1259</v>
      </c>
      <c r="Y483" s="50" t="s">
        <v>1259</v>
      </c>
      <c r="Z483" s="40">
        <v>0</v>
      </c>
    </row>
    <row r="484" spans="1:26" x14ac:dyDescent="0.25">
      <c r="A484" s="10" t="s">
        <v>1235</v>
      </c>
      <c r="B484" s="6"/>
      <c r="C484" s="7" t="s">
        <v>1260</v>
      </c>
      <c r="D484" s="48" t="s">
        <v>1261</v>
      </c>
      <c r="E484" s="49" t="s">
        <v>1261</v>
      </c>
      <c r="F484" s="49" t="s">
        <v>1261</v>
      </c>
      <c r="G484" s="49" t="s">
        <v>1261</v>
      </c>
      <c r="H484" s="49" t="s">
        <v>1261</v>
      </c>
      <c r="I484" s="49" t="s">
        <v>1261</v>
      </c>
      <c r="J484" s="49" t="s">
        <v>1261</v>
      </c>
      <c r="K484" s="49" t="s">
        <v>1261</v>
      </c>
      <c r="L484" s="49" t="s">
        <v>1261</v>
      </c>
      <c r="M484" s="49" t="s">
        <v>1261</v>
      </c>
      <c r="N484" s="49"/>
      <c r="O484" s="49"/>
      <c r="P484" s="49"/>
      <c r="Q484" s="49"/>
      <c r="R484" s="49" t="s">
        <v>1261</v>
      </c>
      <c r="S484" s="49" t="s">
        <v>1261</v>
      </c>
      <c r="T484" s="49" t="s">
        <v>1261</v>
      </c>
      <c r="U484" s="49" t="s">
        <v>1261</v>
      </c>
      <c r="V484" s="49" t="s">
        <v>1261</v>
      </c>
      <c r="W484" s="49" t="s">
        <v>1261</v>
      </c>
      <c r="X484" s="49" t="s">
        <v>1261</v>
      </c>
      <c r="Y484" s="50" t="s">
        <v>1261</v>
      </c>
      <c r="Z484" s="40">
        <v>0</v>
      </c>
    </row>
    <row r="485" spans="1:26" x14ac:dyDescent="0.25">
      <c r="A485" s="10" t="s">
        <v>1235</v>
      </c>
      <c r="B485" s="6"/>
      <c r="C485" s="7" t="s">
        <v>1262</v>
      </c>
      <c r="D485" s="48" t="s">
        <v>1263</v>
      </c>
      <c r="E485" s="49" t="s">
        <v>1263</v>
      </c>
      <c r="F485" s="49" t="s">
        <v>1263</v>
      </c>
      <c r="G485" s="49" t="s">
        <v>1263</v>
      </c>
      <c r="H485" s="49" t="s">
        <v>1263</v>
      </c>
      <c r="I485" s="49" t="s">
        <v>1263</v>
      </c>
      <c r="J485" s="49" t="s">
        <v>1263</v>
      </c>
      <c r="K485" s="49" t="s">
        <v>1263</v>
      </c>
      <c r="L485" s="49" t="s">
        <v>1263</v>
      </c>
      <c r="M485" s="49" t="s">
        <v>1263</v>
      </c>
      <c r="N485" s="49"/>
      <c r="O485" s="49"/>
      <c r="P485" s="49"/>
      <c r="Q485" s="49"/>
      <c r="R485" s="49" t="s">
        <v>1263</v>
      </c>
      <c r="S485" s="49" t="s">
        <v>1263</v>
      </c>
      <c r="T485" s="49" t="s">
        <v>1263</v>
      </c>
      <c r="U485" s="49" t="s">
        <v>1263</v>
      </c>
      <c r="V485" s="49" t="s">
        <v>1263</v>
      </c>
      <c r="W485" s="49" t="s">
        <v>1263</v>
      </c>
      <c r="X485" s="49" t="s">
        <v>1263</v>
      </c>
      <c r="Y485" s="50" t="s">
        <v>1263</v>
      </c>
      <c r="Z485" s="40">
        <v>2914864.8400000003</v>
      </c>
    </row>
    <row r="486" spans="1:26" x14ac:dyDescent="0.25">
      <c r="A486" s="10"/>
      <c r="B486" s="15"/>
      <c r="C486" s="5" t="s">
        <v>1264</v>
      </c>
      <c r="D486" s="51" t="s">
        <v>1265</v>
      </c>
      <c r="E486" s="52" t="s">
        <v>1265</v>
      </c>
      <c r="F486" s="52" t="s">
        <v>1265</v>
      </c>
      <c r="G486" s="52" t="s">
        <v>1265</v>
      </c>
      <c r="H486" s="52" t="s">
        <v>1265</v>
      </c>
      <c r="I486" s="52" t="s">
        <v>1265</v>
      </c>
      <c r="J486" s="52" t="s">
        <v>1265</v>
      </c>
      <c r="K486" s="52" t="s">
        <v>1265</v>
      </c>
      <c r="L486" s="52" t="s">
        <v>1265</v>
      </c>
      <c r="M486" s="52" t="s">
        <v>1265</v>
      </c>
      <c r="N486" s="52"/>
      <c r="O486" s="52"/>
      <c r="P486" s="52"/>
      <c r="Q486" s="52"/>
      <c r="R486" s="52" t="s">
        <v>1265</v>
      </c>
      <c r="S486" s="52" t="s">
        <v>1265</v>
      </c>
      <c r="T486" s="52" t="s">
        <v>1265</v>
      </c>
      <c r="U486" s="52" t="s">
        <v>1265</v>
      </c>
      <c r="V486" s="52" t="s">
        <v>1265</v>
      </c>
      <c r="W486" s="52" t="s">
        <v>1265</v>
      </c>
      <c r="X486" s="52" t="s">
        <v>1265</v>
      </c>
      <c r="Y486" s="53" t="s">
        <v>1265</v>
      </c>
      <c r="Z486" s="30">
        <v>24576.68</v>
      </c>
    </row>
    <row r="487" spans="1:26" x14ac:dyDescent="0.25">
      <c r="A487" s="10" t="s">
        <v>1235</v>
      </c>
      <c r="B487" s="15"/>
      <c r="C487" s="7" t="s">
        <v>1266</v>
      </c>
      <c r="D487" s="48" t="s">
        <v>1267</v>
      </c>
      <c r="E487" s="49" t="s">
        <v>1267</v>
      </c>
      <c r="F487" s="49" t="s">
        <v>1267</v>
      </c>
      <c r="G487" s="49" t="s">
        <v>1267</v>
      </c>
      <c r="H487" s="49" t="s">
        <v>1267</v>
      </c>
      <c r="I487" s="49" t="s">
        <v>1267</v>
      </c>
      <c r="J487" s="49" t="s">
        <v>1267</v>
      </c>
      <c r="K487" s="49" t="s">
        <v>1267</v>
      </c>
      <c r="L487" s="49" t="s">
        <v>1267</v>
      </c>
      <c r="M487" s="49" t="s">
        <v>1267</v>
      </c>
      <c r="N487" s="49"/>
      <c r="O487" s="49"/>
      <c r="P487" s="49"/>
      <c r="Q487" s="49"/>
      <c r="R487" s="49" t="s">
        <v>1267</v>
      </c>
      <c r="S487" s="49" t="s">
        <v>1267</v>
      </c>
      <c r="T487" s="49" t="s">
        <v>1267</v>
      </c>
      <c r="U487" s="49" t="s">
        <v>1267</v>
      </c>
      <c r="V487" s="49" t="s">
        <v>1267</v>
      </c>
      <c r="W487" s="49" t="s">
        <v>1267</v>
      </c>
      <c r="X487" s="49" t="s">
        <v>1267</v>
      </c>
      <c r="Y487" s="50" t="s">
        <v>1267</v>
      </c>
      <c r="Z487" s="40">
        <v>24576.68</v>
      </c>
    </row>
    <row r="488" spans="1:26" x14ac:dyDescent="0.25">
      <c r="A488" s="10" t="s">
        <v>1235</v>
      </c>
      <c r="B488" s="6"/>
      <c r="C488" s="7" t="s">
        <v>1268</v>
      </c>
      <c r="D488" s="48" t="s">
        <v>1269</v>
      </c>
      <c r="E488" s="49" t="s">
        <v>1269</v>
      </c>
      <c r="F488" s="49" t="s">
        <v>1269</v>
      </c>
      <c r="G488" s="49" t="s">
        <v>1269</v>
      </c>
      <c r="H488" s="49" t="s">
        <v>1269</v>
      </c>
      <c r="I488" s="49" t="s">
        <v>1269</v>
      </c>
      <c r="J488" s="49" t="s">
        <v>1269</v>
      </c>
      <c r="K488" s="49" t="s">
        <v>1269</v>
      </c>
      <c r="L488" s="49" t="s">
        <v>1269</v>
      </c>
      <c r="M488" s="49" t="s">
        <v>1269</v>
      </c>
      <c r="N488" s="49"/>
      <c r="O488" s="49"/>
      <c r="P488" s="49"/>
      <c r="Q488" s="49"/>
      <c r="R488" s="49" t="s">
        <v>1269</v>
      </c>
      <c r="S488" s="49" t="s">
        <v>1269</v>
      </c>
      <c r="T488" s="49" t="s">
        <v>1269</v>
      </c>
      <c r="U488" s="49" t="s">
        <v>1269</v>
      </c>
      <c r="V488" s="49" t="s">
        <v>1269</v>
      </c>
      <c r="W488" s="49" t="s">
        <v>1269</v>
      </c>
      <c r="X488" s="49" t="s">
        <v>1269</v>
      </c>
      <c r="Y488" s="50" t="s">
        <v>1269</v>
      </c>
      <c r="Z488" s="40">
        <v>0</v>
      </c>
    </row>
    <row r="489" spans="1:26" x14ac:dyDescent="0.25">
      <c r="A489" s="10"/>
      <c r="B489" s="15"/>
      <c r="C489" s="5" t="s">
        <v>1270</v>
      </c>
      <c r="D489" s="51" t="s">
        <v>1271</v>
      </c>
      <c r="E489" s="52" t="s">
        <v>1271</v>
      </c>
      <c r="F489" s="52" t="s">
        <v>1271</v>
      </c>
      <c r="G489" s="52" t="s">
        <v>1271</v>
      </c>
      <c r="H489" s="52" t="s">
        <v>1271</v>
      </c>
      <c r="I489" s="52" t="s">
        <v>1271</v>
      </c>
      <c r="J489" s="52" t="s">
        <v>1271</v>
      </c>
      <c r="K489" s="52" t="s">
        <v>1271</v>
      </c>
      <c r="L489" s="52" t="s">
        <v>1271</v>
      </c>
      <c r="M489" s="52" t="s">
        <v>1271</v>
      </c>
      <c r="N489" s="52"/>
      <c r="O489" s="52"/>
      <c r="P489" s="52"/>
      <c r="Q489" s="52"/>
      <c r="R489" s="52" t="s">
        <v>1271</v>
      </c>
      <c r="S489" s="52" t="s">
        <v>1271</v>
      </c>
      <c r="T489" s="52" t="s">
        <v>1271</v>
      </c>
      <c r="U489" s="52" t="s">
        <v>1271</v>
      </c>
      <c r="V489" s="52" t="s">
        <v>1271</v>
      </c>
      <c r="W489" s="52" t="s">
        <v>1271</v>
      </c>
      <c r="X489" s="52" t="s">
        <v>1271</v>
      </c>
      <c r="Y489" s="53" t="s">
        <v>1271</v>
      </c>
      <c r="Z489" s="43">
        <v>-2938992.4000000004</v>
      </c>
    </row>
    <row r="490" spans="1:26" x14ac:dyDescent="0.25">
      <c r="A490" s="10"/>
      <c r="B490" s="6"/>
      <c r="C490" s="5"/>
      <c r="D490" s="51" t="s">
        <v>1272</v>
      </c>
      <c r="E490" s="52" t="s">
        <v>1272</v>
      </c>
      <c r="F490" s="52" t="s">
        <v>1272</v>
      </c>
      <c r="G490" s="52" t="s">
        <v>1272</v>
      </c>
      <c r="H490" s="52" t="s">
        <v>1272</v>
      </c>
      <c r="I490" s="52" t="s">
        <v>1272</v>
      </c>
      <c r="J490" s="52" t="s">
        <v>1272</v>
      </c>
      <c r="K490" s="52" t="s">
        <v>1272</v>
      </c>
      <c r="L490" s="52" t="s">
        <v>1272</v>
      </c>
      <c r="M490" s="52" t="s">
        <v>1272</v>
      </c>
      <c r="N490" s="52"/>
      <c r="O490" s="52"/>
      <c r="P490" s="52"/>
      <c r="Q490" s="52"/>
      <c r="R490" s="52" t="s">
        <v>1272</v>
      </c>
      <c r="S490" s="52" t="s">
        <v>1272</v>
      </c>
      <c r="T490" s="52" t="s">
        <v>1272</v>
      </c>
      <c r="U490" s="52" t="s">
        <v>1272</v>
      </c>
      <c r="V490" s="52" t="s">
        <v>1272</v>
      </c>
      <c r="W490" s="52" t="s">
        <v>1272</v>
      </c>
      <c r="X490" s="52" t="s">
        <v>1272</v>
      </c>
      <c r="Y490" s="53" t="s">
        <v>1272</v>
      </c>
      <c r="Z490" s="40">
        <v>0</v>
      </c>
    </row>
    <row r="491" spans="1:26" x14ac:dyDescent="0.25">
      <c r="A491" s="10" t="s">
        <v>1104</v>
      </c>
      <c r="B491" s="6"/>
      <c r="C491" s="5" t="s">
        <v>1273</v>
      </c>
      <c r="D491" s="51" t="s">
        <v>1274</v>
      </c>
      <c r="E491" s="52" t="s">
        <v>1274</v>
      </c>
      <c r="F491" s="52" t="s">
        <v>1274</v>
      </c>
      <c r="G491" s="52" t="s">
        <v>1274</v>
      </c>
      <c r="H491" s="52" t="s">
        <v>1274</v>
      </c>
      <c r="I491" s="52" t="s">
        <v>1274</v>
      </c>
      <c r="J491" s="52" t="s">
        <v>1274</v>
      </c>
      <c r="K491" s="52" t="s">
        <v>1274</v>
      </c>
      <c r="L491" s="52" t="s">
        <v>1274</v>
      </c>
      <c r="M491" s="52" t="s">
        <v>1274</v>
      </c>
      <c r="N491" s="52"/>
      <c r="O491" s="52"/>
      <c r="P491" s="52"/>
      <c r="Q491" s="52"/>
      <c r="R491" s="52" t="s">
        <v>1274</v>
      </c>
      <c r="S491" s="52" t="s">
        <v>1274</v>
      </c>
      <c r="T491" s="52" t="s">
        <v>1274</v>
      </c>
      <c r="U491" s="52" t="s">
        <v>1274</v>
      </c>
      <c r="V491" s="52" t="s">
        <v>1274</v>
      </c>
      <c r="W491" s="52" t="s">
        <v>1274</v>
      </c>
      <c r="X491" s="52" t="s">
        <v>1274</v>
      </c>
      <c r="Y491" s="53" t="s">
        <v>1274</v>
      </c>
      <c r="Z491" s="40">
        <v>0</v>
      </c>
    </row>
    <row r="492" spans="1:26" x14ac:dyDescent="0.25">
      <c r="A492" s="10" t="s">
        <v>1104</v>
      </c>
      <c r="B492" s="6"/>
      <c r="C492" s="5" t="s">
        <v>1275</v>
      </c>
      <c r="D492" s="51" t="s">
        <v>1276</v>
      </c>
      <c r="E492" s="52" t="s">
        <v>1276</v>
      </c>
      <c r="F492" s="52" t="s">
        <v>1276</v>
      </c>
      <c r="G492" s="52" t="s">
        <v>1276</v>
      </c>
      <c r="H492" s="52" t="s">
        <v>1276</v>
      </c>
      <c r="I492" s="52" t="s">
        <v>1276</v>
      </c>
      <c r="J492" s="52" t="s">
        <v>1276</v>
      </c>
      <c r="K492" s="52" t="s">
        <v>1276</v>
      </c>
      <c r="L492" s="52" t="s">
        <v>1276</v>
      </c>
      <c r="M492" s="52" t="s">
        <v>1276</v>
      </c>
      <c r="N492" s="52"/>
      <c r="O492" s="52"/>
      <c r="P492" s="52"/>
      <c r="Q492" s="52"/>
      <c r="R492" s="52" t="s">
        <v>1276</v>
      </c>
      <c r="S492" s="52" t="s">
        <v>1276</v>
      </c>
      <c r="T492" s="52" t="s">
        <v>1276</v>
      </c>
      <c r="U492" s="52" t="s">
        <v>1276</v>
      </c>
      <c r="V492" s="52" t="s">
        <v>1276</v>
      </c>
      <c r="W492" s="52" t="s">
        <v>1276</v>
      </c>
      <c r="X492" s="52" t="s">
        <v>1276</v>
      </c>
      <c r="Y492" s="53" t="s">
        <v>1276</v>
      </c>
      <c r="Z492" s="40">
        <v>0</v>
      </c>
    </row>
    <row r="493" spans="1:26" x14ac:dyDescent="0.25">
      <c r="A493" s="10"/>
      <c r="B493" s="6"/>
      <c r="C493" s="5" t="s">
        <v>1277</v>
      </c>
      <c r="D493" s="51" t="s">
        <v>1278</v>
      </c>
      <c r="E493" s="52" t="s">
        <v>1278</v>
      </c>
      <c r="F493" s="52" t="s">
        <v>1278</v>
      </c>
      <c r="G493" s="52" t="s">
        <v>1278</v>
      </c>
      <c r="H493" s="52" t="s">
        <v>1278</v>
      </c>
      <c r="I493" s="52" t="s">
        <v>1278</v>
      </c>
      <c r="J493" s="52" t="s">
        <v>1278</v>
      </c>
      <c r="K493" s="52" t="s">
        <v>1278</v>
      </c>
      <c r="L493" s="52" t="s">
        <v>1278</v>
      </c>
      <c r="M493" s="52" t="s">
        <v>1278</v>
      </c>
      <c r="N493" s="52"/>
      <c r="O493" s="52"/>
      <c r="P493" s="52"/>
      <c r="Q493" s="52"/>
      <c r="R493" s="52" t="s">
        <v>1278</v>
      </c>
      <c r="S493" s="52" t="s">
        <v>1278</v>
      </c>
      <c r="T493" s="52" t="s">
        <v>1278</v>
      </c>
      <c r="U493" s="52" t="s">
        <v>1278</v>
      </c>
      <c r="V493" s="52" t="s">
        <v>1278</v>
      </c>
      <c r="W493" s="52" t="s">
        <v>1278</v>
      </c>
      <c r="X493" s="52" t="s">
        <v>1278</v>
      </c>
      <c r="Y493" s="53" t="s">
        <v>1278</v>
      </c>
      <c r="Z493" s="43">
        <v>0</v>
      </c>
    </row>
    <row r="494" spans="1:26" x14ac:dyDescent="0.25">
      <c r="A494" s="10"/>
      <c r="B494" s="6"/>
      <c r="C494" s="5"/>
      <c r="D494" s="51" t="s">
        <v>1279</v>
      </c>
      <c r="E494" s="52" t="s">
        <v>1279</v>
      </c>
      <c r="F494" s="52" t="s">
        <v>1279</v>
      </c>
      <c r="G494" s="52" t="s">
        <v>1279</v>
      </c>
      <c r="H494" s="52" t="s">
        <v>1279</v>
      </c>
      <c r="I494" s="52" t="s">
        <v>1279</v>
      </c>
      <c r="J494" s="52" t="s">
        <v>1279</v>
      </c>
      <c r="K494" s="52" t="s">
        <v>1279</v>
      </c>
      <c r="L494" s="52" t="s">
        <v>1279</v>
      </c>
      <c r="M494" s="52" t="s">
        <v>1279</v>
      </c>
      <c r="N494" s="52"/>
      <c r="O494" s="52"/>
      <c r="P494" s="52"/>
      <c r="Q494" s="52"/>
      <c r="R494" s="52" t="s">
        <v>1279</v>
      </c>
      <c r="S494" s="52" t="s">
        <v>1279</v>
      </c>
      <c r="T494" s="52" t="s">
        <v>1279</v>
      </c>
      <c r="U494" s="52" t="s">
        <v>1279</v>
      </c>
      <c r="V494" s="52" t="s">
        <v>1279</v>
      </c>
      <c r="W494" s="52" t="s">
        <v>1279</v>
      </c>
      <c r="X494" s="52" t="s">
        <v>1279</v>
      </c>
      <c r="Y494" s="53" t="s">
        <v>1279</v>
      </c>
      <c r="Z494" s="42">
        <v>0</v>
      </c>
    </row>
    <row r="495" spans="1:26" x14ac:dyDescent="0.25">
      <c r="A495" s="10"/>
      <c r="B495" s="6"/>
      <c r="C495" s="5" t="s">
        <v>1280</v>
      </c>
      <c r="D495" s="51" t="s">
        <v>1281</v>
      </c>
      <c r="E495" s="52" t="s">
        <v>1281</v>
      </c>
      <c r="F495" s="52" t="s">
        <v>1281</v>
      </c>
      <c r="G495" s="52" t="s">
        <v>1281</v>
      </c>
      <c r="H495" s="52" t="s">
        <v>1281</v>
      </c>
      <c r="I495" s="52" t="s">
        <v>1281</v>
      </c>
      <c r="J495" s="52" t="s">
        <v>1281</v>
      </c>
      <c r="K495" s="52" t="s">
        <v>1281</v>
      </c>
      <c r="L495" s="52" t="s">
        <v>1281</v>
      </c>
      <c r="M495" s="52" t="s">
        <v>1281</v>
      </c>
      <c r="N495" s="52"/>
      <c r="O495" s="52"/>
      <c r="P495" s="52"/>
      <c r="Q495" s="52"/>
      <c r="R495" s="52" t="s">
        <v>1281</v>
      </c>
      <c r="S495" s="52" t="s">
        <v>1281</v>
      </c>
      <c r="T495" s="52" t="s">
        <v>1281</v>
      </c>
      <c r="U495" s="52" t="s">
        <v>1281</v>
      </c>
      <c r="V495" s="52" t="s">
        <v>1281</v>
      </c>
      <c r="W495" s="52" t="s">
        <v>1281</v>
      </c>
      <c r="X495" s="52" t="s">
        <v>1281</v>
      </c>
      <c r="Y495" s="53" t="s">
        <v>1281</v>
      </c>
      <c r="Z495" s="30">
        <v>7066710.1100000003</v>
      </c>
    </row>
    <row r="496" spans="1:26" x14ac:dyDescent="0.25">
      <c r="A496" s="10" t="s">
        <v>1282</v>
      </c>
      <c r="B496" s="6"/>
      <c r="C496" s="7" t="s">
        <v>1283</v>
      </c>
      <c r="D496" s="48" t="s">
        <v>1284</v>
      </c>
      <c r="E496" s="49" t="s">
        <v>1284</v>
      </c>
      <c r="F496" s="49" t="s">
        <v>1284</v>
      </c>
      <c r="G496" s="49" t="s">
        <v>1284</v>
      </c>
      <c r="H496" s="49" t="s">
        <v>1284</v>
      </c>
      <c r="I496" s="49" t="s">
        <v>1284</v>
      </c>
      <c r="J496" s="49" t="s">
        <v>1284</v>
      </c>
      <c r="K496" s="49" t="s">
        <v>1284</v>
      </c>
      <c r="L496" s="49" t="s">
        <v>1284</v>
      </c>
      <c r="M496" s="49" t="s">
        <v>1284</v>
      </c>
      <c r="N496" s="49"/>
      <c r="O496" s="49"/>
      <c r="P496" s="49"/>
      <c r="Q496" s="49"/>
      <c r="R496" s="49" t="s">
        <v>1284</v>
      </c>
      <c r="S496" s="49" t="s">
        <v>1284</v>
      </c>
      <c r="T496" s="49" t="s">
        <v>1284</v>
      </c>
      <c r="U496" s="49" t="s">
        <v>1284</v>
      </c>
      <c r="V496" s="49" t="s">
        <v>1284</v>
      </c>
      <c r="W496" s="49" t="s">
        <v>1284</v>
      </c>
      <c r="X496" s="49" t="s">
        <v>1284</v>
      </c>
      <c r="Y496" s="50" t="s">
        <v>1284</v>
      </c>
      <c r="Z496" s="42">
        <v>0</v>
      </c>
    </row>
    <row r="497" spans="1:26" x14ac:dyDescent="0.25">
      <c r="A497" s="10"/>
      <c r="B497" s="6"/>
      <c r="C497" s="7" t="s">
        <v>1285</v>
      </c>
      <c r="D497" s="48" t="s">
        <v>1286</v>
      </c>
      <c r="E497" s="49" t="s">
        <v>1286</v>
      </c>
      <c r="F497" s="49" t="s">
        <v>1286</v>
      </c>
      <c r="G497" s="49" t="s">
        <v>1286</v>
      </c>
      <c r="H497" s="49" t="s">
        <v>1286</v>
      </c>
      <c r="I497" s="49" t="s">
        <v>1286</v>
      </c>
      <c r="J497" s="49" t="s">
        <v>1286</v>
      </c>
      <c r="K497" s="49" t="s">
        <v>1286</v>
      </c>
      <c r="L497" s="49" t="s">
        <v>1286</v>
      </c>
      <c r="M497" s="49" t="s">
        <v>1286</v>
      </c>
      <c r="N497" s="49"/>
      <c r="O497" s="49"/>
      <c r="P497" s="49"/>
      <c r="Q497" s="49"/>
      <c r="R497" s="49" t="s">
        <v>1286</v>
      </c>
      <c r="S497" s="49" t="s">
        <v>1286</v>
      </c>
      <c r="T497" s="49" t="s">
        <v>1286</v>
      </c>
      <c r="U497" s="49" t="s">
        <v>1286</v>
      </c>
      <c r="V497" s="49" t="s">
        <v>1286</v>
      </c>
      <c r="W497" s="49" t="s">
        <v>1286</v>
      </c>
      <c r="X497" s="49" t="s">
        <v>1286</v>
      </c>
      <c r="Y497" s="50" t="s">
        <v>1286</v>
      </c>
      <c r="Z497" s="29">
        <v>7066710.1100000003</v>
      </c>
    </row>
    <row r="498" spans="1:26" x14ac:dyDescent="0.25">
      <c r="A498" s="10" t="s">
        <v>1282</v>
      </c>
      <c r="B498" s="6"/>
      <c r="C498" s="9" t="s">
        <v>1287</v>
      </c>
      <c r="D498" s="45" t="s">
        <v>1288</v>
      </c>
      <c r="E498" s="46" t="s">
        <v>1288</v>
      </c>
      <c r="F498" s="46" t="s">
        <v>1288</v>
      </c>
      <c r="G498" s="46" t="s">
        <v>1288</v>
      </c>
      <c r="H498" s="46" t="s">
        <v>1288</v>
      </c>
      <c r="I498" s="46" t="s">
        <v>1288</v>
      </c>
      <c r="J498" s="46" t="s">
        <v>1288</v>
      </c>
      <c r="K498" s="46" t="s">
        <v>1288</v>
      </c>
      <c r="L498" s="46" t="s">
        <v>1288</v>
      </c>
      <c r="M498" s="46" t="s">
        <v>1288</v>
      </c>
      <c r="N498" s="46"/>
      <c r="O498" s="46"/>
      <c r="P498" s="46"/>
      <c r="Q498" s="46"/>
      <c r="R498" s="46" t="s">
        <v>1288</v>
      </c>
      <c r="S498" s="46" t="s">
        <v>1288</v>
      </c>
      <c r="T498" s="46" t="s">
        <v>1288</v>
      </c>
      <c r="U498" s="46" t="s">
        <v>1288</v>
      </c>
      <c r="V498" s="46" t="s">
        <v>1288</v>
      </c>
      <c r="W498" s="46" t="s">
        <v>1288</v>
      </c>
      <c r="X498" s="46" t="s">
        <v>1288</v>
      </c>
      <c r="Y498" s="47" t="s">
        <v>1288</v>
      </c>
      <c r="Z498" s="42">
        <v>0</v>
      </c>
    </row>
    <row r="499" spans="1:26" x14ac:dyDescent="0.25">
      <c r="A499" s="10"/>
      <c r="B499" s="6"/>
      <c r="C499" s="9" t="s">
        <v>1289</v>
      </c>
      <c r="D499" s="45" t="s">
        <v>1290</v>
      </c>
      <c r="E499" s="46" t="s">
        <v>1290</v>
      </c>
      <c r="F499" s="46" t="s">
        <v>1290</v>
      </c>
      <c r="G499" s="46" t="s">
        <v>1290</v>
      </c>
      <c r="H499" s="46" t="s">
        <v>1290</v>
      </c>
      <c r="I499" s="46" t="s">
        <v>1290</v>
      </c>
      <c r="J499" s="46" t="s">
        <v>1290</v>
      </c>
      <c r="K499" s="46" t="s">
        <v>1290</v>
      </c>
      <c r="L499" s="46" t="s">
        <v>1290</v>
      </c>
      <c r="M499" s="46" t="s">
        <v>1290</v>
      </c>
      <c r="N499" s="46"/>
      <c r="O499" s="46"/>
      <c r="P499" s="46"/>
      <c r="Q499" s="46"/>
      <c r="R499" s="46" t="s">
        <v>1290</v>
      </c>
      <c r="S499" s="46" t="s">
        <v>1290</v>
      </c>
      <c r="T499" s="46" t="s">
        <v>1290</v>
      </c>
      <c r="U499" s="46" t="s">
        <v>1290</v>
      </c>
      <c r="V499" s="46" t="s">
        <v>1290</v>
      </c>
      <c r="W499" s="46" t="s">
        <v>1290</v>
      </c>
      <c r="X499" s="46" t="s">
        <v>1290</v>
      </c>
      <c r="Y499" s="47" t="s">
        <v>1290</v>
      </c>
      <c r="Z499" s="33">
        <v>4471962.3100000005</v>
      </c>
    </row>
    <row r="500" spans="1:26" x14ac:dyDescent="0.25">
      <c r="A500" s="10"/>
      <c r="B500" s="6"/>
      <c r="C500" s="9" t="s">
        <v>1291</v>
      </c>
      <c r="D500" s="45" t="s">
        <v>1292</v>
      </c>
      <c r="E500" s="46" t="s">
        <v>1290</v>
      </c>
      <c r="F500" s="46" t="s">
        <v>1290</v>
      </c>
      <c r="G500" s="46" t="s">
        <v>1290</v>
      </c>
      <c r="H500" s="46" t="s">
        <v>1290</v>
      </c>
      <c r="I500" s="46" t="s">
        <v>1290</v>
      </c>
      <c r="J500" s="46" t="s">
        <v>1290</v>
      </c>
      <c r="K500" s="46" t="s">
        <v>1290</v>
      </c>
      <c r="L500" s="46" t="s">
        <v>1290</v>
      </c>
      <c r="M500" s="46" t="s">
        <v>1290</v>
      </c>
      <c r="N500" s="46"/>
      <c r="O500" s="46"/>
      <c r="P500" s="46"/>
      <c r="Q500" s="46"/>
      <c r="R500" s="46" t="s">
        <v>1290</v>
      </c>
      <c r="S500" s="46" t="s">
        <v>1290</v>
      </c>
      <c r="T500" s="46" t="s">
        <v>1290</v>
      </c>
      <c r="U500" s="46" t="s">
        <v>1290</v>
      </c>
      <c r="V500" s="46" t="s">
        <v>1290</v>
      </c>
      <c r="W500" s="46" t="s">
        <v>1290</v>
      </c>
      <c r="X500" s="46" t="s">
        <v>1290</v>
      </c>
      <c r="Y500" s="47" t="s">
        <v>1290</v>
      </c>
      <c r="Z500" s="42">
        <v>0</v>
      </c>
    </row>
    <row r="501" spans="1:26" x14ac:dyDescent="0.25">
      <c r="A501" s="10" t="s">
        <v>48</v>
      </c>
      <c r="B501" s="6" t="s">
        <v>49</v>
      </c>
      <c r="C501" s="9" t="s">
        <v>1293</v>
      </c>
      <c r="D501" s="45" t="s">
        <v>1294</v>
      </c>
      <c r="E501" s="46" t="s">
        <v>1295</v>
      </c>
      <c r="F501" s="46" t="s">
        <v>1295</v>
      </c>
      <c r="G501" s="46" t="s">
        <v>1295</v>
      </c>
      <c r="H501" s="46" t="s">
        <v>1295</v>
      </c>
      <c r="I501" s="46" t="s">
        <v>1295</v>
      </c>
      <c r="J501" s="46" t="s">
        <v>1295</v>
      </c>
      <c r="K501" s="46" t="s">
        <v>1295</v>
      </c>
      <c r="L501" s="46" t="s">
        <v>1295</v>
      </c>
      <c r="M501" s="46" t="s">
        <v>1295</v>
      </c>
      <c r="N501" s="46"/>
      <c r="O501" s="46"/>
      <c r="P501" s="46"/>
      <c r="Q501" s="46"/>
      <c r="R501" s="46" t="s">
        <v>1295</v>
      </c>
      <c r="S501" s="46" t="s">
        <v>1295</v>
      </c>
      <c r="T501" s="46" t="s">
        <v>1295</v>
      </c>
      <c r="U501" s="46" t="s">
        <v>1295</v>
      </c>
      <c r="V501" s="46" t="s">
        <v>1295</v>
      </c>
      <c r="W501" s="46" t="s">
        <v>1295</v>
      </c>
      <c r="X501" s="46" t="s">
        <v>1295</v>
      </c>
      <c r="Y501" s="47" t="s">
        <v>1295</v>
      </c>
      <c r="Z501" s="42">
        <v>2592982.73</v>
      </c>
    </row>
    <row r="502" spans="1:26" x14ac:dyDescent="0.25">
      <c r="A502" s="10"/>
      <c r="B502" s="6"/>
      <c r="C502" s="9" t="s">
        <v>1296</v>
      </c>
      <c r="D502" s="45" t="s">
        <v>1297</v>
      </c>
      <c r="E502" s="46" t="s">
        <v>1298</v>
      </c>
      <c r="F502" s="46" t="s">
        <v>1298</v>
      </c>
      <c r="G502" s="46" t="s">
        <v>1298</v>
      </c>
      <c r="H502" s="46" t="s">
        <v>1298</v>
      </c>
      <c r="I502" s="46" t="s">
        <v>1298</v>
      </c>
      <c r="J502" s="46" t="s">
        <v>1298</v>
      </c>
      <c r="K502" s="46" t="s">
        <v>1298</v>
      </c>
      <c r="L502" s="46" t="s">
        <v>1298</v>
      </c>
      <c r="M502" s="46" t="s">
        <v>1298</v>
      </c>
      <c r="N502" s="46"/>
      <c r="O502" s="46"/>
      <c r="P502" s="46"/>
      <c r="Q502" s="46"/>
      <c r="R502" s="46" t="s">
        <v>1298</v>
      </c>
      <c r="S502" s="46" t="s">
        <v>1298</v>
      </c>
      <c r="T502" s="46" t="s">
        <v>1298</v>
      </c>
      <c r="U502" s="46" t="s">
        <v>1298</v>
      </c>
      <c r="V502" s="46" t="s">
        <v>1298</v>
      </c>
      <c r="W502" s="46" t="s">
        <v>1298</v>
      </c>
      <c r="X502" s="46" t="s">
        <v>1298</v>
      </c>
      <c r="Y502" s="47" t="s">
        <v>1298</v>
      </c>
      <c r="Z502" s="33">
        <v>1878979.58</v>
      </c>
    </row>
    <row r="503" spans="1:26" x14ac:dyDescent="0.25">
      <c r="A503" s="10" t="s">
        <v>168</v>
      </c>
      <c r="B503" s="6" t="s">
        <v>159</v>
      </c>
      <c r="C503" s="10" t="s">
        <v>1299</v>
      </c>
      <c r="D503" s="54" t="s">
        <v>1300</v>
      </c>
      <c r="E503" s="55" t="s">
        <v>1301</v>
      </c>
      <c r="F503" s="55" t="s">
        <v>1301</v>
      </c>
      <c r="G503" s="55" t="s">
        <v>1301</v>
      </c>
      <c r="H503" s="55" t="s">
        <v>1301</v>
      </c>
      <c r="I503" s="55" t="s">
        <v>1301</v>
      </c>
      <c r="J503" s="55" t="s">
        <v>1301</v>
      </c>
      <c r="K503" s="55" t="s">
        <v>1301</v>
      </c>
      <c r="L503" s="55" t="s">
        <v>1301</v>
      </c>
      <c r="M503" s="55" t="s">
        <v>1301</v>
      </c>
      <c r="N503" s="55"/>
      <c r="O503" s="55"/>
      <c r="P503" s="55"/>
      <c r="Q503" s="55"/>
      <c r="R503" s="55" t="s">
        <v>1301</v>
      </c>
      <c r="S503" s="55" t="s">
        <v>1301</v>
      </c>
      <c r="T503" s="55" t="s">
        <v>1301</v>
      </c>
      <c r="U503" s="55" t="s">
        <v>1301</v>
      </c>
      <c r="V503" s="55" t="s">
        <v>1301</v>
      </c>
      <c r="W503" s="55" t="s">
        <v>1301</v>
      </c>
      <c r="X503" s="55" t="s">
        <v>1301</v>
      </c>
      <c r="Y503" s="56" t="s">
        <v>1301</v>
      </c>
      <c r="Z503" s="42">
        <v>0</v>
      </c>
    </row>
    <row r="504" spans="1:26" x14ac:dyDescent="0.25">
      <c r="A504" s="10" t="s">
        <v>1302</v>
      </c>
      <c r="B504" s="6"/>
      <c r="C504" s="10" t="s">
        <v>1303</v>
      </c>
      <c r="D504" s="54" t="s">
        <v>1304</v>
      </c>
      <c r="E504" s="55" t="s">
        <v>1304</v>
      </c>
      <c r="F504" s="55" t="s">
        <v>1304</v>
      </c>
      <c r="G504" s="55" t="s">
        <v>1304</v>
      </c>
      <c r="H504" s="55" t="s">
        <v>1304</v>
      </c>
      <c r="I504" s="55" t="s">
        <v>1304</v>
      </c>
      <c r="J504" s="55" t="s">
        <v>1304</v>
      </c>
      <c r="K504" s="55" t="s">
        <v>1304</v>
      </c>
      <c r="L504" s="55" t="s">
        <v>1304</v>
      </c>
      <c r="M504" s="55" t="s">
        <v>1304</v>
      </c>
      <c r="N504" s="55"/>
      <c r="O504" s="55"/>
      <c r="P504" s="55"/>
      <c r="Q504" s="55"/>
      <c r="R504" s="55" t="s">
        <v>1304</v>
      </c>
      <c r="S504" s="55" t="s">
        <v>1304</v>
      </c>
      <c r="T504" s="55" t="s">
        <v>1304</v>
      </c>
      <c r="U504" s="55" t="s">
        <v>1304</v>
      </c>
      <c r="V504" s="55" t="s">
        <v>1304</v>
      </c>
      <c r="W504" s="55" t="s">
        <v>1304</v>
      </c>
      <c r="X504" s="55" t="s">
        <v>1304</v>
      </c>
      <c r="Y504" s="56" t="s">
        <v>1304</v>
      </c>
      <c r="Z504" s="42">
        <v>0</v>
      </c>
    </row>
    <row r="505" spans="1:26" x14ac:dyDescent="0.25">
      <c r="A505" s="10" t="s">
        <v>1302</v>
      </c>
      <c r="B505" s="6"/>
      <c r="C505" s="10" t="s">
        <v>1305</v>
      </c>
      <c r="D505" s="54" t="s">
        <v>1306</v>
      </c>
      <c r="E505" s="55" t="s">
        <v>1306</v>
      </c>
      <c r="F505" s="55" t="s">
        <v>1306</v>
      </c>
      <c r="G505" s="55" t="s">
        <v>1306</v>
      </c>
      <c r="H505" s="55" t="s">
        <v>1306</v>
      </c>
      <c r="I505" s="55" t="s">
        <v>1306</v>
      </c>
      <c r="J505" s="55" t="s">
        <v>1306</v>
      </c>
      <c r="K505" s="55" t="s">
        <v>1306</v>
      </c>
      <c r="L505" s="55" t="s">
        <v>1306</v>
      </c>
      <c r="M505" s="55" t="s">
        <v>1306</v>
      </c>
      <c r="N505" s="55"/>
      <c r="O505" s="55"/>
      <c r="P505" s="55"/>
      <c r="Q505" s="55"/>
      <c r="R505" s="55" t="s">
        <v>1306</v>
      </c>
      <c r="S505" s="55" t="s">
        <v>1306</v>
      </c>
      <c r="T505" s="55" t="s">
        <v>1306</v>
      </c>
      <c r="U505" s="55" t="s">
        <v>1306</v>
      </c>
      <c r="V505" s="55" t="s">
        <v>1306</v>
      </c>
      <c r="W505" s="55" t="s">
        <v>1306</v>
      </c>
      <c r="X505" s="55" t="s">
        <v>1306</v>
      </c>
      <c r="Y505" s="56" t="s">
        <v>1306</v>
      </c>
      <c r="Z505" s="42">
        <v>0</v>
      </c>
    </row>
    <row r="506" spans="1:26" x14ac:dyDescent="0.25">
      <c r="A506" s="10" t="s">
        <v>1302</v>
      </c>
      <c r="B506" s="6"/>
      <c r="C506" s="10" t="s">
        <v>1307</v>
      </c>
      <c r="D506" s="54" t="s">
        <v>1308</v>
      </c>
      <c r="E506" s="55" t="s">
        <v>1308</v>
      </c>
      <c r="F506" s="55" t="s">
        <v>1308</v>
      </c>
      <c r="G506" s="55" t="s">
        <v>1308</v>
      </c>
      <c r="H506" s="55" t="s">
        <v>1308</v>
      </c>
      <c r="I506" s="55" t="s">
        <v>1308</v>
      </c>
      <c r="J506" s="55" t="s">
        <v>1308</v>
      </c>
      <c r="K506" s="55" t="s">
        <v>1308</v>
      </c>
      <c r="L506" s="55" t="s">
        <v>1308</v>
      </c>
      <c r="M506" s="55" t="s">
        <v>1308</v>
      </c>
      <c r="N506" s="55"/>
      <c r="O506" s="55"/>
      <c r="P506" s="55"/>
      <c r="Q506" s="55"/>
      <c r="R506" s="55" t="s">
        <v>1308</v>
      </c>
      <c r="S506" s="55" t="s">
        <v>1308</v>
      </c>
      <c r="T506" s="55" t="s">
        <v>1308</v>
      </c>
      <c r="U506" s="55" t="s">
        <v>1308</v>
      </c>
      <c r="V506" s="55" t="s">
        <v>1308</v>
      </c>
      <c r="W506" s="55" t="s">
        <v>1308</v>
      </c>
      <c r="X506" s="55" t="s">
        <v>1308</v>
      </c>
      <c r="Y506" s="56" t="s">
        <v>1308</v>
      </c>
      <c r="Z506" s="42">
        <v>0</v>
      </c>
    </row>
    <row r="507" spans="1:26" x14ac:dyDescent="0.25">
      <c r="A507" s="10" t="s">
        <v>1302</v>
      </c>
      <c r="B507" s="6"/>
      <c r="C507" s="10" t="s">
        <v>1309</v>
      </c>
      <c r="D507" s="54" t="s">
        <v>1310</v>
      </c>
      <c r="E507" s="55" t="s">
        <v>1311</v>
      </c>
      <c r="F507" s="55" t="s">
        <v>1311</v>
      </c>
      <c r="G507" s="55" t="s">
        <v>1311</v>
      </c>
      <c r="H507" s="55" t="s">
        <v>1311</v>
      </c>
      <c r="I507" s="55" t="s">
        <v>1311</v>
      </c>
      <c r="J507" s="55" t="s">
        <v>1311</v>
      </c>
      <c r="K507" s="55" t="s">
        <v>1311</v>
      </c>
      <c r="L507" s="55" t="s">
        <v>1311</v>
      </c>
      <c r="M507" s="55" t="s">
        <v>1311</v>
      </c>
      <c r="N507" s="55"/>
      <c r="O507" s="55"/>
      <c r="P507" s="55"/>
      <c r="Q507" s="55"/>
      <c r="R507" s="55" t="s">
        <v>1311</v>
      </c>
      <c r="S507" s="55" t="s">
        <v>1311</v>
      </c>
      <c r="T507" s="55" t="s">
        <v>1311</v>
      </c>
      <c r="U507" s="55" t="s">
        <v>1311</v>
      </c>
      <c r="V507" s="55" t="s">
        <v>1311</v>
      </c>
      <c r="W507" s="55" t="s">
        <v>1311</v>
      </c>
      <c r="X507" s="55" t="s">
        <v>1311</v>
      </c>
      <c r="Y507" s="56" t="s">
        <v>1311</v>
      </c>
      <c r="Z507" s="42">
        <v>283720.43</v>
      </c>
    </row>
    <row r="508" spans="1:26" x14ac:dyDescent="0.25">
      <c r="A508" s="10" t="s">
        <v>1302</v>
      </c>
      <c r="B508" s="6"/>
      <c r="C508" s="10" t="s">
        <v>1312</v>
      </c>
      <c r="D508" s="54" t="s">
        <v>1313</v>
      </c>
      <c r="E508" s="55" t="s">
        <v>1313</v>
      </c>
      <c r="F508" s="55" t="s">
        <v>1313</v>
      </c>
      <c r="G508" s="55" t="s">
        <v>1313</v>
      </c>
      <c r="H508" s="55" t="s">
        <v>1313</v>
      </c>
      <c r="I508" s="55" t="s">
        <v>1313</v>
      </c>
      <c r="J508" s="55" t="s">
        <v>1313</v>
      </c>
      <c r="K508" s="55" t="s">
        <v>1313</v>
      </c>
      <c r="L508" s="55" t="s">
        <v>1313</v>
      </c>
      <c r="M508" s="55" t="s">
        <v>1313</v>
      </c>
      <c r="N508" s="55"/>
      <c r="O508" s="55"/>
      <c r="P508" s="55"/>
      <c r="Q508" s="55"/>
      <c r="R508" s="55" t="s">
        <v>1313</v>
      </c>
      <c r="S508" s="55" t="s">
        <v>1313</v>
      </c>
      <c r="T508" s="55" t="s">
        <v>1313</v>
      </c>
      <c r="U508" s="55" t="s">
        <v>1313</v>
      </c>
      <c r="V508" s="55" t="s">
        <v>1313</v>
      </c>
      <c r="W508" s="55" t="s">
        <v>1313</v>
      </c>
      <c r="X508" s="55" t="s">
        <v>1313</v>
      </c>
      <c r="Y508" s="56" t="s">
        <v>1313</v>
      </c>
      <c r="Z508" s="42">
        <v>1133209.47</v>
      </c>
    </row>
    <row r="509" spans="1:26" x14ac:dyDescent="0.25">
      <c r="A509" s="10" t="s">
        <v>1302</v>
      </c>
      <c r="B509" s="6"/>
      <c r="C509" s="10" t="s">
        <v>1314</v>
      </c>
      <c r="D509" s="54" t="s">
        <v>1315</v>
      </c>
      <c r="E509" s="55" t="s">
        <v>1315</v>
      </c>
      <c r="F509" s="55" t="s">
        <v>1315</v>
      </c>
      <c r="G509" s="55" t="s">
        <v>1315</v>
      </c>
      <c r="H509" s="55" t="s">
        <v>1315</v>
      </c>
      <c r="I509" s="55" t="s">
        <v>1315</v>
      </c>
      <c r="J509" s="55" t="s">
        <v>1315</v>
      </c>
      <c r="K509" s="55" t="s">
        <v>1315</v>
      </c>
      <c r="L509" s="55" t="s">
        <v>1315</v>
      </c>
      <c r="M509" s="55" t="s">
        <v>1315</v>
      </c>
      <c r="N509" s="55"/>
      <c r="O509" s="55"/>
      <c r="P509" s="55"/>
      <c r="Q509" s="55"/>
      <c r="R509" s="55" t="s">
        <v>1315</v>
      </c>
      <c r="S509" s="55" t="s">
        <v>1315</v>
      </c>
      <c r="T509" s="55" t="s">
        <v>1315</v>
      </c>
      <c r="U509" s="55" t="s">
        <v>1315</v>
      </c>
      <c r="V509" s="55" t="s">
        <v>1315</v>
      </c>
      <c r="W509" s="55" t="s">
        <v>1315</v>
      </c>
      <c r="X509" s="55" t="s">
        <v>1315</v>
      </c>
      <c r="Y509" s="56" t="s">
        <v>1315</v>
      </c>
      <c r="Z509" s="42">
        <v>462049.68000000005</v>
      </c>
    </row>
    <row r="510" spans="1:26" x14ac:dyDescent="0.25">
      <c r="A510" s="10"/>
      <c r="B510" s="6"/>
      <c r="C510" s="9" t="s">
        <v>1316</v>
      </c>
      <c r="D510" s="45" t="s">
        <v>1317</v>
      </c>
      <c r="E510" s="46" t="s">
        <v>1318</v>
      </c>
      <c r="F510" s="46" t="s">
        <v>1318</v>
      </c>
      <c r="G510" s="46" t="s">
        <v>1318</v>
      </c>
      <c r="H510" s="46" t="s">
        <v>1318</v>
      </c>
      <c r="I510" s="46" t="s">
        <v>1318</v>
      </c>
      <c r="J510" s="46" t="s">
        <v>1318</v>
      </c>
      <c r="K510" s="46" t="s">
        <v>1318</v>
      </c>
      <c r="L510" s="46" t="s">
        <v>1318</v>
      </c>
      <c r="M510" s="46" t="s">
        <v>1318</v>
      </c>
      <c r="N510" s="46"/>
      <c r="O510" s="46"/>
      <c r="P510" s="46"/>
      <c r="Q510" s="46"/>
      <c r="R510" s="46" t="s">
        <v>1318</v>
      </c>
      <c r="S510" s="46" t="s">
        <v>1318</v>
      </c>
      <c r="T510" s="46" t="s">
        <v>1318</v>
      </c>
      <c r="U510" s="46" t="s">
        <v>1318</v>
      </c>
      <c r="V510" s="46" t="s">
        <v>1318</v>
      </c>
      <c r="W510" s="46" t="s">
        <v>1318</v>
      </c>
      <c r="X510" s="46" t="s">
        <v>1318</v>
      </c>
      <c r="Y510" s="47" t="s">
        <v>1318</v>
      </c>
      <c r="Z510" s="33">
        <v>2594747.7999999998</v>
      </c>
    </row>
    <row r="511" spans="1:26" x14ac:dyDescent="0.25">
      <c r="A511" s="10" t="s">
        <v>48</v>
      </c>
      <c r="B511" s="6" t="s">
        <v>49</v>
      </c>
      <c r="C511" s="9" t="s">
        <v>1319</v>
      </c>
      <c r="D511" s="45" t="s">
        <v>1320</v>
      </c>
      <c r="E511" s="46" t="s">
        <v>1321</v>
      </c>
      <c r="F511" s="46" t="s">
        <v>1321</v>
      </c>
      <c r="G511" s="46" t="s">
        <v>1321</v>
      </c>
      <c r="H511" s="46" t="s">
        <v>1321</v>
      </c>
      <c r="I511" s="46" t="s">
        <v>1321</v>
      </c>
      <c r="J511" s="46" t="s">
        <v>1321</v>
      </c>
      <c r="K511" s="46" t="s">
        <v>1321</v>
      </c>
      <c r="L511" s="46" t="s">
        <v>1321</v>
      </c>
      <c r="M511" s="46" t="s">
        <v>1321</v>
      </c>
      <c r="N511" s="46"/>
      <c r="O511" s="46"/>
      <c r="P511" s="46"/>
      <c r="Q511" s="46"/>
      <c r="R511" s="46" t="s">
        <v>1321</v>
      </c>
      <c r="S511" s="46" t="s">
        <v>1321</v>
      </c>
      <c r="T511" s="46" t="s">
        <v>1321</v>
      </c>
      <c r="U511" s="46" t="s">
        <v>1321</v>
      </c>
      <c r="V511" s="46" t="s">
        <v>1321</v>
      </c>
      <c r="W511" s="46" t="s">
        <v>1321</v>
      </c>
      <c r="X511" s="46" t="s">
        <v>1321</v>
      </c>
      <c r="Y511" s="47" t="s">
        <v>1321</v>
      </c>
      <c r="Z511" s="42">
        <v>0</v>
      </c>
    </row>
    <row r="512" spans="1:26" x14ac:dyDescent="0.25">
      <c r="A512" s="10"/>
      <c r="B512" s="6"/>
      <c r="C512" s="9" t="s">
        <v>1322</v>
      </c>
      <c r="D512" s="45" t="s">
        <v>1323</v>
      </c>
      <c r="E512" s="46" t="s">
        <v>1324</v>
      </c>
      <c r="F512" s="46" t="s">
        <v>1324</v>
      </c>
      <c r="G512" s="46" t="s">
        <v>1324</v>
      </c>
      <c r="H512" s="46" t="s">
        <v>1324</v>
      </c>
      <c r="I512" s="46" t="s">
        <v>1324</v>
      </c>
      <c r="J512" s="46" t="s">
        <v>1324</v>
      </c>
      <c r="K512" s="46" t="s">
        <v>1324</v>
      </c>
      <c r="L512" s="46" t="s">
        <v>1324</v>
      </c>
      <c r="M512" s="46" t="s">
        <v>1324</v>
      </c>
      <c r="N512" s="46"/>
      <c r="O512" s="46"/>
      <c r="P512" s="46"/>
      <c r="Q512" s="46"/>
      <c r="R512" s="46" t="s">
        <v>1324</v>
      </c>
      <c r="S512" s="46" t="s">
        <v>1324</v>
      </c>
      <c r="T512" s="46" t="s">
        <v>1324</v>
      </c>
      <c r="U512" s="46" t="s">
        <v>1324</v>
      </c>
      <c r="V512" s="46" t="s">
        <v>1324</v>
      </c>
      <c r="W512" s="46" t="s">
        <v>1324</v>
      </c>
      <c r="X512" s="46" t="s">
        <v>1324</v>
      </c>
      <c r="Y512" s="47" t="s">
        <v>1324</v>
      </c>
      <c r="Z512" s="33">
        <v>2594747.7999999998</v>
      </c>
    </row>
    <row r="513" spans="1:26" x14ac:dyDescent="0.25">
      <c r="A513" s="10" t="s">
        <v>168</v>
      </c>
      <c r="B513" s="6" t="s">
        <v>159</v>
      </c>
      <c r="C513" s="10" t="s">
        <v>1325</v>
      </c>
      <c r="D513" s="54" t="s">
        <v>1326</v>
      </c>
      <c r="E513" s="55" t="s">
        <v>1327</v>
      </c>
      <c r="F513" s="55" t="s">
        <v>1327</v>
      </c>
      <c r="G513" s="55" t="s">
        <v>1327</v>
      </c>
      <c r="H513" s="55" t="s">
        <v>1327</v>
      </c>
      <c r="I513" s="55" t="s">
        <v>1327</v>
      </c>
      <c r="J513" s="55" t="s">
        <v>1327</v>
      </c>
      <c r="K513" s="55" t="s">
        <v>1327</v>
      </c>
      <c r="L513" s="55" t="s">
        <v>1327</v>
      </c>
      <c r="M513" s="55" t="s">
        <v>1327</v>
      </c>
      <c r="N513" s="55"/>
      <c r="O513" s="55"/>
      <c r="P513" s="55"/>
      <c r="Q513" s="55"/>
      <c r="R513" s="55" t="s">
        <v>1327</v>
      </c>
      <c r="S513" s="55" t="s">
        <v>1327</v>
      </c>
      <c r="T513" s="55" t="s">
        <v>1327</v>
      </c>
      <c r="U513" s="55" t="s">
        <v>1327</v>
      </c>
      <c r="V513" s="55" t="s">
        <v>1327</v>
      </c>
      <c r="W513" s="55" t="s">
        <v>1327</v>
      </c>
      <c r="X513" s="55" t="s">
        <v>1327</v>
      </c>
      <c r="Y513" s="56" t="s">
        <v>1327</v>
      </c>
      <c r="Z513" s="42">
        <v>0</v>
      </c>
    </row>
    <row r="514" spans="1:26" x14ac:dyDescent="0.25">
      <c r="A514" s="10" t="s">
        <v>1282</v>
      </c>
      <c r="B514" s="6"/>
      <c r="C514" s="10" t="s">
        <v>1328</v>
      </c>
      <c r="D514" s="54" t="s">
        <v>1329</v>
      </c>
      <c r="E514" s="55" t="s">
        <v>1329</v>
      </c>
      <c r="F514" s="55" t="s">
        <v>1329</v>
      </c>
      <c r="G514" s="55" t="s">
        <v>1329</v>
      </c>
      <c r="H514" s="55" t="s">
        <v>1329</v>
      </c>
      <c r="I514" s="55" t="s">
        <v>1329</v>
      </c>
      <c r="J514" s="55" t="s">
        <v>1329</v>
      </c>
      <c r="K514" s="55" t="s">
        <v>1329</v>
      </c>
      <c r="L514" s="55" t="s">
        <v>1329</v>
      </c>
      <c r="M514" s="55" t="s">
        <v>1329</v>
      </c>
      <c r="N514" s="55"/>
      <c r="O514" s="55"/>
      <c r="P514" s="55"/>
      <c r="Q514" s="55"/>
      <c r="R514" s="55" t="s">
        <v>1329</v>
      </c>
      <c r="S514" s="55" t="s">
        <v>1329</v>
      </c>
      <c r="T514" s="55" t="s">
        <v>1329</v>
      </c>
      <c r="U514" s="55" t="s">
        <v>1329</v>
      </c>
      <c r="V514" s="55" t="s">
        <v>1329</v>
      </c>
      <c r="W514" s="55" t="s">
        <v>1329</v>
      </c>
      <c r="X514" s="55" t="s">
        <v>1329</v>
      </c>
      <c r="Y514" s="56" t="s">
        <v>1329</v>
      </c>
      <c r="Z514" s="42">
        <v>1105106.71</v>
      </c>
    </row>
    <row r="515" spans="1:26" x14ac:dyDescent="0.25">
      <c r="A515" s="10" t="s">
        <v>1282</v>
      </c>
      <c r="B515" s="6"/>
      <c r="C515" s="10" t="s">
        <v>1330</v>
      </c>
      <c r="D515" s="54" t="s">
        <v>1331</v>
      </c>
      <c r="E515" s="55" t="s">
        <v>1331</v>
      </c>
      <c r="F515" s="55" t="s">
        <v>1331</v>
      </c>
      <c r="G515" s="55" t="s">
        <v>1331</v>
      </c>
      <c r="H515" s="55" t="s">
        <v>1331</v>
      </c>
      <c r="I515" s="55" t="s">
        <v>1331</v>
      </c>
      <c r="J515" s="55" t="s">
        <v>1331</v>
      </c>
      <c r="K515" s="55" t="s">
        <v>1331</v>
      </c>
      <c r="L515" s="55" t="s">
        <v>1331</v>
      </c>
      <c r="M515" s="55" t="s">
        <v>1331</v>
      </c>
      <c r="N515" s="55"/>
      <c r="O515" s="55"/>
      <c r="P515" s="55"/>
      <c r="Q515" s="55"/>
      <c r="R515" s="55" t="s">
        <v>1331</v>
      </c>
      <c r="S515" s="55" t="s">
        <v>1331</v>
      </c>
      <c r="T515" s="55" t="s">
        <v>1331</v>
      </c>
      <c r="U515" s="55" t="s">
        <v>1331</v>
      </c>
      <c r="V515" s="55" t="s">
        <v>1331</v>
      </c>
      <c r="W515" s="55" t="s">
        <v>1331</v>
      </c>
      <c r="X515" s="55" t="s">
        <v>1331</v>
      </c>
      <c r="Y515" s="56" t="s">
        <v>1331</v>
      </c>
      <c r="Z515" s="42">
        <v>0</v>
      </c>
    </row>
    <row r="516" spans="1:26" x14ac:dyDescent="0.25">
      <c r="A516" s="10" t="s">
        <v>1282</v>
      </c>
      <c r="B516" s="6"/>
      <c r="C516" s="10" t="s">
        <v>1332</v>
      </c>
      <c r="D516" s="54" t="s">
        <v>1333</v>
      </c>
      <c r="E516" s="55" t="s">
        <v>1333</v>
      </c>
      <c r="F516" s="55" t="s">
        <v>1333</v>
      </c>
      <c r="G516" s="55" t="s">
        <v>1333</v>
      </c>
      <c r="H516" s="55" t="s">
        <v>1333</v>
      </c>
      <c r="I516" s="55" t="s">
        <v>1333</v>
      </c>
      <c r="J516" s="55" t="s">
        <v>1333</v>
      </c>
      <c r="K516" s="55" t="s">
        <v>1333</v>
      </c>
      <c r="L516" s="55" t="s">
        <v>1333</v>
      </c>
      <c r="M516" s="55" t="s">
        <v>1333</v>
      </c>
      <c r="N516" s="55"/>
      <c r="O516" s="55"/>
      <c r="P516" s="55"/>
      <c r="Q516" s="55"/>
      <c r="R516" s="55" t="s">
        <v>1333</v>
      </c>
      <c r="S516" s="55" t="s">
        <v>1333</v>
      </c>
      <c r="T516" s="55" t="s">
        <v>1333</v>
      </c>
      <c r="U516" s="55" t="s">
        <v>1333</v>
      </c>
      <c r="V516" s="55" t="s">
        <v>1333</v>
      </c>
      <c r="W516" s="55" t="s">
        <v>1333</v>
      </c>
      <c r="X516" s="55" t="s">
        <v>1333</v>
      </c>
      <c r="Y516" s="56" t="s">
        <v>1333</v>
      </c>
      <c r="Z516" s="42">
        <v>0</v>
      </c>
    </row>
    <row r="517" spans="1:26" x14ac:dyDescent="0.25">
      <c r="A517" s="10" t="s">
        <v>1282</v>
      </c>
      <c r="B517" s="6"/>
      <c r="C517" s="10" t="s">
        <v>1334</v>
      </c>
      <c r="D517" s="54" t="s">
        <v>1335</v>
      </c>
      <c r="E517" s="55" t="s">
        <v>1336</v>
      </c>
      <c r="F517" s="55" t="s">
        <v>1336</v>
      </c>
      <c r="G517" s="55" t="s">
        <v>1336</v>
      </c>
      <c r="H517" s="55" t="s">
        <v>1336</v>
      </c>
      <c r="I517" s="55" t="s">
        <v>1336</v>
      </c>
      <c r="J517" s="55" t="s">
        <v>1336</v>
      </c>
      <c r="K517" s="55" t="s">
        <v>1336</v>
      </c>
      <c r="L517" s="55" t="s">
        <v>1336</v>
      </c>
      <c r="M517" s="55" t="s">
        <v>1336</v>
      </c>
      <c r="N517" s="55"/>
      <c r="O517" s="55"/>
      <c r="P517" s="55"/>
      <c r="Q517" s="55"/>
      <c r="R517" s="55" t="s">
        <v>1336</v>
      </c>
      <c r="S517" s="55" t="s">
        <v>1336</v>
      </c>
      <c r="T517" s="55" t="s">
        <v>1336</v>
      </c>
      <c r="U517" s="55" t="s">
        <v>1336</v>
      </c>
      <c r="V517" s="55" t="s">
        <v>1336</v>
      </c>
      <c r="W517" s="55" t="s">
        <v>1336</v>
      </c>
      <c r="X517" s="55" t="s">
        <v>1336</v>
      </c>
      <c r="Y517" s="56" t="s">
        <v>1336</v>
      </c>
      <c r="Z517" s="42">
        <v>802442.95</v>
      </c>
    </row>
    <row r="518" spans="1:26" x14ac:dyDescent="0.25">
      <c r="A518" s="10" t="s">
        <v>1282</v>
      </c>
      <c r="B518" s="6"/>
      <c r="C518" s="10" t="s">
        <v>1337</v>
      </c>
      <c r="D518" s="54" t="s">
        <v>1338</v>
      </c>
      <c r="E518" s="55" t="s">
        <v>1338</v>
      </c>
      <c r="F518" s="55" t="s">
        <v>1338</v>
      </c>
      <c r="G518" s="55" t="s">
        <v>1338</v>
      </c>
      <c r="H518" s="55" t="s">
        <v>1338</v>
      </c>
      <c r="I518" s="55" t="s">
        <v>1338</v>
      </c>
      <c r="J518" s="55" t="s">
        <v>1338</v>
      </c>
      <c r="K518" s="55" t="s">
        <v>1338</v>
      </c>
      <c r="L518" s="55" t="s">
        <v>1338</v>
      </c>
      <c r="M518" s="55" t="s">
        <v>1338</v>
      </c>
      <c r="N518" s="55"/>
      <c r="O518" s="55"/>
      <c r="P518" s="55"/>
      <c r="Q518" s="55"/>
      <c r="R518" s="55" t="s">
        <v>1338</v>
      </c>
      <c r="S518" s="55" t="s">
        <v>1338</v>
      </c>
      <c r="T518" s="55" t="s">
        <v>1338</v>
      </c>
      <c r="U518" s="55" t="s">
        <v>1338</v>
      </c>
      <c r="V518" s="55" t="s">
        <v>1338</v>
      </c>
      <c r="W518" s="55" t="s">
        <v>1338</v>
      </c>
      <c r="X518" s="55" t="s">
        <v>1338</v>
      </c>
      <c r="Y518" s="56" t="s">
        <v>1338</v>
      </c>
      <c r="Z518" s="42">
        <v>566102.62</v>
      </c>
    </row>
    <row r="519" spans="1:26" x14ac:dyDescent="0.25">
      <c r="A519" s="10" t="s">
        <v>1282</v>
      </c>
      <c r="B519" s="6"/>
      <c r="C519" s="10" t="s">
        <v>1339</v>
      </c>
      <c r="D519" s="54" t="s">
        <v>1340</v>
      </c>
      <c r="E519" s="55" t="s">
        <v>1341</v>
      </c>
      <c r="F519" s="55" t="s">
        <v>1341</v>
      </c>
      <c r="G519" s="55" t="s">
        <v>1341</v>
      </c>
      <c r="H519" s="55" t="s">
        <v>1341</v>
      </c>
      <c r="I519" s="55" t="s">
        <v>1341</v>
      </c>
      <c r="J519" s="55" t="s">
        <v>1341</v>
      </c>
      <c r="K519" s="55" t="s">
        <v>1341</v>
      </c>
      <c r="L519" s="55" t="s">
        <v>1341</v>
      </c>
      <c r="M519" s="55" t="s">
        <v>1341</v>
      </c>
      <c r="N519" s="55"/>
      <c r="O519" s="55"/>
      <c r="P519" s="55"/>
      <c r="Q519" s="55"/>
      <c r="R519" s="55" t="s">
        <v>1341</v>
      </c>
      <c r="S519" s="55" t="s">
        <v>1341</v>
      </c>
      <c r="T519" s="55" t="s">
        <v>1341</v>
      </c>
      <c r="U519" s="55" t="s">
        <v>1341</v>
      </c>
      <c r="V519" s="55" t="s">
        <v>1341</v>
      </c>
      <c r="W519" s="55" t="s">
        <v>1341</v>
      </c>
      <c r="X519" s="55" t="s">
        <v>1341</v>
      </c>
      <c r="Y519" s="56" t="s">
        <v>1341</v>
      </c>
      <c r="Z519" s="42">
        <v>121095.52</v>
      </c>
    </row>
    <row r="520" spans="1:26" x14ac:dyDescent="0.25">
      <c r="A520" s="10" t="s">
        <v>1282</v>
      </c>
      <c r="B520" s="6"/>
      <c r="C520" s="9" t="s">
        <v>1342</v>
      </c>
      <c r="D520" s="45" t="s">
        <v>1343</v>
      </c>
      <c r="E520" s="46" t="s">
        <v>1343</v>
      </c>
      <c r="F520" s="46" t="s">
        <v>1343</v>
      </c>
      <c r="G520" s="46" t="s">
        <v>1343</v>
      </c>
      <c r="H520" s="46" t="s">
        <v>1343</v>
      </c>
      <c r="I520" s="46" t="s">
        <v>1343</v>
      </c>
      <c r="J520" s="46" t="s">
        <v>1343</v>
      </c>
      <c r="K520" s="46" t="s">
        <v>1343</v>
      </c>
      <c r="L520" s="46" t="s">
        <v>1343</v>
      </c>
      <c r="M520" s="46" t="s">
        <v>1343</v>
      </c>
      <c r="N520" s="46"/>
      <c r="O520" s="46"/>
      <c r="P520" s="46"/>
      <c r="Q520" s="46"/>
      <c r="R520" s="46" t="s">
        <v>1343</v>
      </c>
      <c r="S520" s="46" t="s">
        <v>1343</v>
      </c>
      <c r="T520" s="46" t="s">
        <v>1343</v>
      </c>
      <c r="U520" s="46" t="s">
        <v>1343</v>
      </c>
      <c r="V520" s="46" t="s">
        <v>1343</v>
      </c>
      <c r="W520" s="46" t="s">
        <v>1343</v>
      </c>
      <c r="X520" s="46" t="s">
        <v>1343</v>
      </c>
      <c r="Y520" s="47" t="s">
        <v>1343</v>
      </c>
      <c r="Z520" s="42">
        <v>0</v>
      </c>
    </row>
    <row r="521" spans="1:26" x14ac:dyDescent="0.25">
      <c r="A521" s="10"/>
      <c r="B521" s="6"/>
      <c r="C521" s="5" t="s">
        <v>1344</v>
      </c>
      <c r="D521" s="51" t="s">
        <v>1345</v>
      </c>
      <c r="E521" s="52" t="s">
        <v>1345</v>
      </c>
      <c r="F521" s="52" t="s">
        <v>1345</v>
      </c>
      <c r="G521" s="52" t="s">
        <v>1345</v>
      </c>
      <c r="H521" s="52" t="s">
        <v>1345</v>
      </c>
      <c r="I521" s="52" t="s">
        <v>1345</v>
      </c>
      <c r="J521" s="52" t="s">
        <v>1345</v>
      </c>
      <c r="K521" s="52" t="s">
        <v>1345</v>
      </c>
      <c r="L521" s="52" t="s">
        <v>1345</v>
      </c>
      <c r="M521" s="52" t="s">
        <v>1345</v>
      </c>
      <c r="N521" s="52"/>
      <c r="O521" s="52"/>
      <c r="P521" s="52"/>
      <c r="Q521" s="52"/>
      <c r="R521" s="52" t="s">
        <v>1345</v>
      </c>
      <c r="S521" s="52" t="s">
        <v>1345</v>
      </c>
      <c r="T521" s="52" t="s">
        <v>1345</v>
      </c>
      <c r="U521" s="52" t="s">
        <v>1345</v>
      </c>
      <c r="V521" s="52" t="s">
        <v>1345</v>
      </c>
      <c r="W521" s="52" t="s">
        <v>1345</v>
      </c>
      <c r="X521" s="52" t="s">
        <v>1345</v>
      </c>
      <c r="Y521" s="53" t="s">
        <v>1345</v>
      </c>
      <c r="Z521" s="30">
        <v>6666722.2399999993</v>
      </c>
    </row>
    <row r="522" spans="1:26" x14ac:dyDescent="0.25">
      <c r="A522" s="10" t="s">
        <v>1069</v>
      </c>
      <c r="B522" s="6"/>
      <c r="C522" s="7" t="s">
        <v>1346</v>
      </c>
      <c r="D522" s="48" t="s">
        <v>1347</v>
      </c>
      <c r="E522" s="49" t="s">
        <v>1347</v>
      </c>
      <c r="F522" s="49" t="s">
        <v>1347</v>
      </c>
      <c r="G522" s="49" t="s">
        <v>1347</v>
      </c>
      <c r="H522" s="49" t="s">
        <v>1347</v>
      </c>
      <c r="I522" s="49" t="s">
        <v>1347</v>
      </c>
      <c r="J522" s="49" t="s">
        <v>1347</v>
      </c>
      <c r="K522" s="49" t="s">
        <v>1347</v>
      </c>
      <c r="L522" s="49" t="s">
        <v>1347</v>
      </c>
      <c r="M522" s="49" t="s">
        <v>1347</v>
      </c>
      <c r="N522" s="49"/>
      <c r="O522" s="49"/>
      <c r="P522" s="49"/>
      <c r="Q522" s="49"/>
      <c r="R522" s="49" t="s">
        <v>1347</v>
      </c>
      <c r="S522" s="49" t="s">
        <v>1347</v>
      </c>
      <c r="T522" s="49" t="s">
        <v>1347</v>
      </c>
      <c r="U522" s="49" t="s">
        <v>1347</v>
      </c>
      <c r="V522" s="49" t="s">
        <v>1347</v>
      </c>
      <c r="W522" s="49" t="s">
        <v>1347</v>
      </c>
      <c r="X522" s="49" t="s">
        <v>1347</v>
      </c>
      <c r="Y522" s="50" t="s">
        <v>1347</v>
      </c>
      <c r="Z522" s="40">
        <v>0</v>
      </c>
    </row>
    <row r="523" spans="1:26" x14ac:dyDescent="0.25">
      <c r="A523" s="10"/>
      <c r="B523" s="6"/>
      <c r="C523" s="7" t="s">
        <v>1348</v>
      </c>
      <c r="D523" s="48" t="s">
        <v>1349</v>
      </c>
      <c r="E523" s="49" t="s">
        <v>1349</v>
      </c>
      <c r="F523" s="49" t="s">
        <v>1349</v>
      </c>
      <c r="G523" s="49" t="s">
        <v>1349</v>
      </c>
      <c r="H523" s="49" t="s">
        <v>1349</v>
      </c>
      <c r="I523" s="49" t="s">
        <v>1349</v>
      </c>
      <c r="J523" s="49" t="s">
        <v>1349</v>
      </c>
      <c r="K523" s="49" t="s">
        <v>1349</v>
      </c>
      <c r="L523" s="49" t="s">
        <v>1349</v>
      </c>
      <c r="M523" s="49" t="s">
        <v>1349</v>
      </c>
      <c r="N523" s="49"/>
      <c r="O523" s="49"/>
      <c r="P523" s="49"/>
      <c r="Q523" s="49"/>
      <c r="R523" s="49" t="s">
        <v>1349</v>
      </c>
      <c r="S523" s="49" t="s">
        <v>1349</v>
      </c>
      <c r="T523" s="49" t="s">
        <v>1349</v>
      </c>
      <c r="U523" s="49" t="s">
        <v>1349</v>
      </c>
      <c r="V523" s="49" t="s">
        <v>1349</v>
      </c>
      <c r="W523" s="49" t="s">
        <v>1349</v>
      </c>
      <c r="X523" s="49" t="s">
        <v>1349</v>
      </c>
      <c r="Y523" s="50" t="s">
        <v>1349</v>
      </c>
      <c r="Z523" s="29">
        <v>6666722.2399999993</v>
      </c>
    </row>
    <row r="524" spans="1:26" x14ac:dyDescent="0.25">
      <c r="A524" s="10" t="s">
        <v>1069</v>
      </c>
      <c r="B524" s="6"/>
      <c r="C524" s="9" t="s">
        <v>1350</v>
      </c>
      <c r="D524" s="45" t="s">
        <v>1351</v>
      </c>
      <c r="E524" s="46" t="s">
        <v>1351</v>
      </c>
      <c r="F524" s="46" t="s">
        <v>1351</v>
      </c>
      <c r="G524" s="46" t="s">
        <v>1351</v>
      </c>
      <c r="H524" s="46" t="s">
        <v>1351</v>
      </c>
      <c r="I524" s="46" t="s">
        <v>1351</v>
      </c>
      <c r="J524" s="46" t="s">
        <v>1351</v>
      </c>
      <c r="K524" s="46" t="s">
        <v>1351</v>
      </c>
      <c r="L524" s="46" t="s">
        <v>1351</v>
      </c>
      <c r="M524" s="46" t="s">
        <v>1351</v>
      </c>
      <c r="N524" s="46"/>
      <c r="O524" s="46"/>
      <c r="P524" s="46"/>
      <c r="Q524" s="46"/>
      <c r="R524" s="46" t="s">
        <v>1351</v>
      </c>
      <c r="S524" s="46" t="s">
        <v>1351</v>
      </c>
      <c r="T524" s="46" t="s">
        <v>1351</v>
      </c>
      <c r="U524" s="46" t="s">
        <v>1351</v>
      </c>
      <c r="V524" s="46" t="s">
        <v>1351</v>
      </c>
      <c r="W524" s="46" t="s">
        <v>1351</v>
      </c>
      <c r="X524" s="46" t="s">
        <v>1351</v>
      </c>
      <c r="Y524" s="47" t="s">
        <v>1351</v>
      </c>
      <c r="Z524" s="40">
        <v>0</v>
      </c>
    </row>
    <row r="525" spans="1:26" x14ac:dyDescent="0.25">
      <c r="A525" s="10" t="s">
        <v>1069</v>
      </c>
      <c r="B525" s="6"/>
      <c r="C525" s="9" t="s">
        <v>1352</v>
      </c>
      <c r="D525" s="45" t="s">
        <v>1353</v>
      </c>
      <c r="E525" s="46" t="s">
        <v>1354</v>
      </c>
      <c r="F525" s="46" t="s">
        <v>1354</v>
      </c>
      <c r="G525" s="46" t="s">
        <v>1354</v>
      </c>
      <c r="H525" s="46" t="s">
        <v>1354</v>
      </c>
      <c r="I525" s="46" t="s">
        <v>1354</v>
      </c>
      <c r="J525" s="46" t="s">
        <v>1354</v>
      </c>
      <c r="K525" s="46" t="s">
        <v>1354</v>
      </c>
      <c r="L525" s="46" t="s">
        <v>1354</v>
      </c>
      <c r="M525" s="46" t="s">
        <v>1354</v>
      </c>
      <c r="N525" s="46"/>
      <c r="O525" s="46"/>
      <c r="P525" s="46"/>
      <c r="Q525" s="46"/>
      <c r="R525" s="46" t="s">
        <v>1354</v>
      </c>
      <c r="S525" s="46" t="s">
        <v>1354</v>
      </c>
      <c r="T525" s="46" t="s">
        <v>1354</v>
      </c>
      <c r="U525" s="46" t="s">
        <v>1354</v>
      </c>
      <c r="V525" s="46" t="s">
        <v>1354</v>
      </c>
      <c r="W525" s="46" t="s">
        <v>1354</v>
      </c>
      <c r="X525" s="46" t="s">
        <v>1354</v>
      </c>
      <c r="Y525" s="47" t="s">
        <v>1354</v>
      </c>
      <c r="Z525" s="40">
        <v>0</v>
      </c>
    </row>
    <row r="526" spans="1:26" x14ac:dyDescent="0.25">
      <c r="A526" s="10"/>
      <c r="B526" s="6"/>
      <c r="C526" s="9" t="s">
        <v>1355</v>
      </c>
      <c r="D526" s="45" t="s">
        <v>1356</v>
      </c>
      <c r="E526" s="46" t="s">
        <v>1356</v>
      </c>
      <c r="F526" s="46" t="s">
        <v>1356</v>
      </c>
      <c r="G526" s="46" t="s">
        <v>1356</v>
      </c>
      <c r="H526" s="46" t="s">
        <v>1356</v>
      </c>
      <c r="I526" s="46" t="s">
        <v>1356</v>
      </c>
      <c r="J526" s="46" t="s">
        <v>1356</v>
      </c>
      <c r="K526" s="46" t="s">
        <v>1356</v>
      </c>
      <c r="L526" s="46" t="s">
        <v>1356</v>
      </c>
      <c r="M526" s="46" t="s">
        <v>1356</v>
      </c>
      <c r="N526" s="46"/>
      <c r="O526" s="46"/>
      <c r="P526" s="46"/>
      <c r="Q526" s="46"/>
      <c r="R526" s="46" t="s">
        <v>1356</v>
      </c>
      <c r="S526" s="46" t="s">
        <v>1356</v>
      </c>
      <c r="T526" s="46" t="s">
        <v>1356</v>
      </c>
      <c r="U526" s="46" t="s">
        <v>1356</v>
      </c>
      <c r="V526" s="46" t="s">
        <v>1356</v>
      </c>
      <c r="W526" s="46" t="s">
        <v>1356</v>
      </c>
      <c r="X526" s="46" t="s">
        <v>1356</v>
      </c>
      <c r="Y526" s="47" t="s">
        <v>1356</v>
      </c>
      <c r="Z526" s="33">
        <v>5318744.3199999994</v>
      </c>
    </row>
    <row r="527" spans="1:26" x14ac:dyDescent="0.25">
      <c r="A527" s="10"/>
      <c r="B527" s="6" t="s">
        <v>49</v>
      </c>
      <c r="C527" s="9" t="s">
        <v>1357</v>
      </c>
      <c r="D527" s="45" t="s">
        <v>1358</v>
      </c>
      <c r="E527" s="46" t="s">
        <v>1359</v>
      </c>
      <c r="F527" s="46" t="s">
        <v>1359</v>
      </c>
      <c r="G527" s="46" t="s">
        <v>1359</v>
      </c>
      <c r="H527" s="46" t="s">
        <v>1359</v>
      </c>
      <c r="I527" s="46" t="s">
        <v>1359</v>
      </c>
      <c r="J527" s="46" t="s">
        <v>1359</v>
      </c>
      <c r="K527" s="46" t="s">
        <v>1359</v>
      </c>
      <c r="L527" s="46" t="s">
        <v>1359</v>
      </c>
      <c r="M527" s="46" t="s">
        <v>1359</v>
      </c>
      <c r="N527" s="46"/>
      <c r="O527" s="46"/>
      <c r="P527" s="46"/>
      <c r="Q527" s="46"/>
      <c r="R527" s="46" t="s">
        <v>1359</v>
      </c>
      <c r="S527" s="46" t="s">
        <v>1359</v>
      </c>
      <c r="T527" s="46" t="s">
        <v>1359</v>
      </c>
      <c r="U527" s="46" t="s">
        <v>1359</v>
      </c>
      <c r="V527" s="46" t="s">
        <v>1359</v>
      </c>
      <c r="W527" s="46" t="s">
        <v>1359</v>
      </c>
      <c r="X527" s="46" t="s">
        <v>1359</v>
      </c>
      <c r="Y527" s="47" t="s">
        <v>1359</v>
      </c>
      <c r="Z527" s="33">
        <v>1817034.93</v>
      </c>
    </row>
    <row r="528" spans="1:26" x14ac:dyDescent="0.25">
      <c r="A528" s="10" t="s">
        <v>390</v>
      </c>
      <c r="B528" s="6" t="s">
        <v>49</v>
      </c>
      <c r="C528" s="10" t="s">
        <v>1360</v>
      </c>
      <c r="D528" s="54" t="s">
        <v>1361</v>
      </c>
      <c r="E528" s="55" t="s">
        <v>1362</v>
      </c>
      <c r="F528" s="55" t="s">
        <v>1362</v>
      </c>
      <c r="G528" s="55" t="s">
        <v>1362</v>
      </c>
      <c r="H528" s="55" t="s">
        <v>1362</v>
      </c>
      <c r="I528" s="55" t="s">
        <v>1362</v>
      </c>
      <c r="J528" s="55" t="s">
        <v>1362</v>
      </c>
      <c r="K528" s="55" t="s">
        <v>1362</v>
      </c>
      <c r="L528" s="55" t="s">
        <v>1362</v>
      </c>
      <c r="M528" s="55" t="s">
        <v>1362</v>
      </c>
      <c r="N528" s="55"/>
      <c r="O528" s="55"/>
      <c r="P528" s="55"/>
      <c r="Q528" s="55"/>
      <c r="R528" s="55" t="s">
        <v>1362</v>
      </c>
      <c r="S528" s="55" t="s">
        <v>1362</v>
      </c>
      <c r="T528" s="55" t="s">
        <v>1362</v>
      </c>
      <c r="U528" s="55" t="s">
        <v>1362</v>
      </c>
      <c r="V528" s="55" t="s">
        <v>1362</v>
      </c>
      <c r="W528" s="55" t="s">
        <v>1362</v>
      </c>
      <c r="X528" s="55" t="s">
        <v>1362</v>
      </c>
      <c r="Y528" s="56" t="s">
        <v>1362</v>
      </c>
      <c r="Z528" s="40">
        <v>1768549.05</v>
      </c>
    </row>
    <row r="529" spans="1:26" x14ac:dyDescent="0.25">
      <c r="A529" s="10" t="s">
        <v>390</v>
      </c>
      <c r="B529" s="6" t="s">
        <v>49</v>
      </c>
      <c r="C529" s="10" t="s">
        <v>1363</v>
      </c>
      <c r="D529" s="54" t="s">
        <v>1364</v>
      </c>
      <c r="E529" s="55" t="s">
        <v>1365</v>
      </c>
      <c r="F529" s="55" t="s">
        <v>1365</v>
      </c>
      <c r="G529" s="55" t="s">
        <v>1365</v>
      </c>
      <c r="H529" s="55" t="s">
        <v>1365</v>
      </c>
      <c r="I529" s="55" t="s">
        <v>1365</v>
      </c>
      <c r="J529" s="55" t="s">
        <v>1365</v>
      </c>
      <c r="K529" s="55" t="s">
        <v>1365</v>
      </c>
      <c r="L529" s="55" t="s">
        <v>1365</v>
      </c>
      <c r="M529" s="55" t="s">
        <v>1365</v>
      </c>
      <c r="N529" s="55"/>
      <c r="O529" s="55"/>
      <c r="P529" s="55"/>
      <c r="Q529" s="55"/>
      <c r="R529" s="55" t="s">
        <v>1365</v>
      </c>
      <c r="S529" s="55" t="s">
        <v>1365</v>
      </c>
      <c r="T529" s="55" t="s">
        <v>1365</v>
      </c>
      <c r="U529" s="55" t="s">
        <v>1365</v>
      </c>
      <c r="V529" s="55" t="s">
        <v>1365</v>
      </c>
      <c r="W529" s="55" t="s">
        <v>1365</v>
      </c>
      <c r="X529" s="55" t="s">
        <v>1365</v>
      </c>
      <c r="Y529" s="56" t="s">
        <v>1365</v>
      </c>
      <c r="Z529" s="40">
        <v>48485.88</v>
      </c>
    </row>
    <row r="530" spans="1:26" x14ac:dyDescent="0.25">
      <c r="A530" s="10"/>
      <c r="B530" s="6"/>
      <c r="C530" s="9" t="s">
        <v>1366</v>
      </c>
      <c r="D530" s="45" t="s">
        <v>1367</v>
      </c>
      <c r="E530" s="46" t="s">
        <v>1367</v>
      </c>
      <c r="F530" s="46" t="s">
        <v>1367</v>
      </c>
      <c r="G530" s="46" t="s">
        <v>1367</v>
      </c>
      <c r="H530" s="46" t="s">
        <v>1367</v>
      </c>
      <c r="I530" s="46" t="s">
        <v>1367</v>
      </c>
      <c r="J530" s="46" t="s">
        <v>1367</v>
      </c>
      <c r="K530" s="46" t="s">
        <v>1367</v>
      </c>
      <c r="L530" s="46" t="s">
        <v>1367</v>
      </c>
      <c r="M530" s="46" t="s">
        <v>1367</v>
      </c>
      <c r="N530" s="46"/>
      <c r="O530" s="46"/>
      <c r="P530" s="46"/>
      <c r="Q530" s="46"/>
      <c r="R530" s="46" t="s">
        <v>1367</v>
      </c>
      <c r="S530" s="46" t="s">
        <v>1367</v>
      </c>
      <c r="T530" s="46" t="s">
        <v>1367</v>
      </c>
      <c r="U530" s="46" t="s">
        <v>1367</v>
      </c>
      <c r="V530" s="46" t="s">
        <v>1367</v>
      </c>
      <c r="W530" s="46" t="s">
        <v>1367</v>
      </c>
      <c r="X530" s="46" t="s">
        <v>1367</v>
      </c>
      <c r="Y530" s="47" t="s">
        <v>1367</v>
      </c>
      <c r="Z530" s="33">
        <v>3501709.3899999997</v>
      </c>
    </row>
    <row r="531" spans="1:26" x14ac:dyDescent="0.25">
      <c r="A531" s="10" t="s">
        <v>563</v>
      </c>
      <c r="B531" s="6" t="s">
        <v>159</v>
      </c>
      <c r="C531" s="10" t="s">
        <v>1368</v>
      </c>
      <c r="D531" s="54" t="s">
        <v>1369</v>
      </c>
      <c r="E531" s="55" t="s">
        <v>1369</v>
      </c>
      <c r="F531" s="55" t="s">
        <v>1369</v>
      </c>
      <c r="G531" s="55" t="s">
        <v>1369</v>
      </c>
      <c r="H531" s="55" t="s">
        <v>1369</v>
      </c>
      <c r="I531" s="55" t="s">
        <v>1369</v>
      </c>
      <c r="J531" s="55" t="s">
        <v>1369</v>
      </c>
      <c r="K531" s="55" t="s">
        <v>1369</v>
      </c>
      <c r="L531" s="55" t="s">
        <v>1369</v>
      </c>
      <c r="M531" s="55" t="s">
        <v>1369</v>
      </c>
      <c r="N531" s="55"/>
      <c r="O531" s="55"/>
      <c r="P531" s="55"/>
      <c r="Q531" s="55"/>
      <c r="R531" s="55" t="s">
        <v>1369</v>
      </c>
      <c r="S531" s="55" t="s">
        <v>1369</v>
      </c>
      <c r="T531" s="55" t="s">
        <v>1369</v>
      </c>
      <c r="U531" s="55" t="s">
        <v>1369</v>
      </c>
      <c r="V531" s="55" t="s">
        <v>1369</v>
      </c>
      <c r="W531" s="55" t="s">
        <v>1369</v>
      </c>
      <c r="X531" s="55" t="s">
        <v>1369</v>
      </c>
      <c r="Y531" s="56" t="s">
        <v>1369</v>
      </c>
      <c r="Z531" s="40">
        <v>0</v>
      </c>
    </row>
    <row r="532" spans="1:26" x14ac:dyDescent="0.25">
      <c r="A532" s="10"/>
      <c r="B532" s="6"/>
      <c r="C532" s="10" t="s">
        <v>1370</v>
      </c>
      <c r="D532" s="54" t="s">
        <v>1371</v>
      </c>
      <c r="E532" s="55" t="s">
        <v>1371</v>
      </c>
      <c r="F532" s="55" t="s">
        <v>1371</v>
      </c>
      <c r="G532" s="55" t="s">
        <v>1371</v>
      </c>
      <c r="H532" s="55" t="s">
        <v>1371</v>
      </c>
      <c r="I532" s="55" t="s">
        <v>1371</v>
      </c>
      <c r="J532" s="55" t="s">
        <v>1371</v>
      </c>
      <c r="K532" s="55" t="s">
        <v>1371</v>
      </c>
      <c r="L532" s="55" t="s">
        <v>1371</v>
      </c>
      <c r="M532" s="55" t="s">
        <v>1371</v>
      </c>
      <c r="N532" s="55"/>
      <c r="O532" s="55"/>
      <c r="P532" s="55"/>
      <c r="Q532" s="55"/>
      <c r="R532" s="55" t="s">
        <v>1371</v>
      </c>
      <c r="S532" s="55" t="s">
        <v>1371</v>
      </c>
      <c r="T532" s="55" t="s">
        <v>1371</v>
      </c>
      <c r="U532" s="55" t="s">
        <v>1371</v>
      </c>
      <c r="V532" s="55" t="s">
        <v>1371</v>
      </c>
      <c r="W532" s="55" t="s">
        <v>1371</v>
      </c>
      <c r="X532" s="55" t="s">
        <v>1371</v>
      </c>
      <c r="Y532" s="56" t="s">
        <v>1371</v>
      </c>
      <c r="Z532" s="33">
        <v>0</v>
      </c>
    </row>
    <row r="533" spans="1:26" x14ac:dyDescent="0.25">
      <c r="A533" s="10" t="s">
        <v>1372</v>
      </c>
      <c r="B533" s="6"/>
      <c r="C533" s="9" t="s">
        <v>1373</v>
      </c>
      <c r="D533" s="45" t="s">
        <v>1374</v>
      </c>
      <c r="E533" s="46" t="s">
        <v>1375</v>
      </c>
      <c r="F533" s="46" t="s">
        <v>1375</v>
      </c>
      <c r="G533" s="46" t="s">
        <v>1375</v>
      </c>
      <c r="H533" s="46" t="s">
        <v>1375</v>
      </c>
      <c r="I533" s="46" t="s">
        <v>1375</v>
      </c>
      <c r="J533" s="46" t="s">
        <v>1375</v>
      </c>
      <c r="K533" s="46" t="s">
        <v>1375</v>
      </c>
      <c r="L533" s="46" t="s">
        <v>1375</v>
      </c>
      <c r="M533" s="46" t="s">
        <v>1375</v>
      </c>
      <c r="N533" s="46"/>
      <c r="O533" s="46"/>
      <c r="P533" s="46"/>
      <c r="Q533" s="46"/>
      <c r="R533" s="46" t="s">
        <v>1375</v>
      </c>
      <c r="S533" s="46" t="s">
        <v>1375</v>
      </c>
      <c r="T533" s="46" t="s">
        <v>1375</v>
      </c>
      <c r="U533" s="46" t="s">
        <v>1375</v>
      </c>
      <c r="V533" s="46" t="s">
        <v>1375</v>
      </c>
      <c r="W533" s="46" t="s">
        <v>1375</v>
      </c>
      <c r="X533" s="46" t="s">
        <v>1375</v>
      </c>
      <c r="Y533" s="47" t="s">
        <v>1375</v>
      </c>
      <c r="Z533" s="40">
        <v>0</v>
      </c>
    </row>
    <row r="534" spans="1:26" x14ac:dyDescent="0.25">
      <c r="A534" s="10" t="s">
        <v>1372</v>
      </c>
      <c r="B534" s="6"/>
      <c r="C534" s="9" t="s">
        <v>1376</v>
      </c>
      <c r="D534" s="45" t="s">
        <v>1377</v>
      </c>
      <c r="E534" s="46" t="s">
        <v>1378</v>
      </c>
      <c r="F534" s="46" t="s">
        <v>1378</v>
      </c>
      <c r="G534" s="46" t="s">
        <v>1378</v>
      </c>
      <c r="H534" s="46" t="s">
        <v>1378</v>
      </c>
      <c r="I534" s="46" t="s">
        <v>1378</v>
      </c>
      <c r="J534" s="46" t="s">
        <v>1378</v>
      </c>
      <c r="K534" s="46" t="s">
        <v>1378</v>
      </c>
      <c r="L534" s="46" t="s">
        <v>1378</v>
      </c>
      <c r="M534" s="46" t="s">
        <v>1378</v>
      </c>
      <c r="N534" s="46"/>
      <c r="O534" s="46"/>
      <c r="P534" s="46"/>
      <c r="Q534" s="46"/>
      <c r="R534" s="46" t="s">
        <v>1378</v>
      </c>
      <c r="S534" s="46" t="s">
        <v>1378</v>
      </c>
      <c r="T534" s="46" t="s">
        <v>1378</v>
      </c>
      <c r="U534" s="46" t="s">
        <v>1378</v>
      </c>
      <c r="V534" s="46" t="s">
        <v>1378</v>
      </c>
      <c r="W534" s="46" t="s">
        <v>1378</v>
      </c>
      <c r="X534" s="46" t="s">
        <v>1378</v>
      </c>
      <c r="Y534" s="47" t="s">
        <v>1378</v>
      </c>
      <c r="Z534" s="40">
        <v>0</v>
      </c>
    </row>
    <row r="535" spans="1:26" x14ac:dyDescent="0.25">
      <c r="A535" s="10" t="s">
        <v>1372</v>
      </c>
      <c r="B535" s="6"/>
      <c r="C535" s="9" t="s">
        <v>1379</v>
      </c>
      <c r="D535" s="45" t="s">
        <v>1380</v>
      </c>
      <c r="E535" s="46" t="s">
        <v>1381</v>
      </c>
      <c r="F535" s="46" t="s">
        <v>1381</v>
      </c>
      <c r="G535" s="46" t="s">
        <v>1381</v>
      </c>
      <c r="H535" s="46" t="s">
        <v>1381</v>
      </c>
      <c r="I535" s="46" t="s">
        <v>1381</v>
      </c>
      <c r="J535" s="46" t="s">
        <v>1381</v>
      </c>
      <c r="K535" s="46" t="s">
        <v>1381</v>
      </c>
      <c r="L535" s="46" t="s">
        <v>1381</v>
      </c>
      <c r="M535" s="46" t="s">
        <v>1381</v>
      </c>
      <c r="N535" s="46"/>
      <c r="O535" s="46"/>
      <c r="P535" s="46"/>
      <c r="Q535" s="46"/>
      <c r="R535" s="46" t="s">
        <v>1381</v>
      </c>
      <c r="S535" s="46" t="s">
        <v>1381</v>
      </c>
      <c r="T535" s="46" t="s">
        <v>1381</v>
      </c>
      <c r="U535" s="46" t="s">
        <v>1381</v>
      </c>
      <c r="V535" s="46" t="s">
        <v>1381</v>
      </c>
      <c r="W535" s="46" t="s">
        <v>1381</v>
      </c>
      <c r="X535" s="46" t="s">
        <v>1381</v>
      </c>
      <c r="Y535" s="47" t="s">
        <v>1381</v>
      </c>
      <c r="Z535" s="40">
        <v>0</v>
      </c>
    </row>
    <row r="536" spans="1:26" x14ac:dyDescent="0.25">
      <c r="A536" s="10" t="s">
        <v>1372</v>
      </c>
      <c r="B536" s="6"/>
      <c r="C536" s="10" t="s">
        <v>1382</v>
      </c>
      <c r="D536" s="54" t="s">
        <v>1383</v>
      </c>
      <c r="E536" s="55" t="s">
        <v>1383</v>
      </c>
      <c r="F536" s="55" t="s">
        <v>1383</v>
      </c>
      <c r="G536" s="55" t="s">
        <v>1383</v>
      </c>
      <c r="H536" s="55" t="s">
        <v>1383</v>
      </c>
      <c r="I536" s="55" t="s">
        <v>1383</v>
      </c>
      <c r="J536" s="55" t="s">
        <v>1383</v>
      </c>
      <c r="K536" s="55" t="s">
        <v>1383</v>
      </c>
      <c r="L536" s="55" t="s">
        <v>1383</v>
      </c>
      <c r="M536" s="55" t="s">
        <v>1383</v>
      </c>
      <c r="N536" s="55"/>
      <c r="O536" s="55"/>
      <c r="P536" s="55"/>
      <c r="Q536" s="55"/>
      <c r="R536" s="55" t="s">
        <v>1383</v>
      </c>
      <c r="S536" s="55" t="s">
        <v>1383</v>
      </c>
      <c r="T536" s="55" t="s">
        <v>1383</v>
      </c>
      <c r="U536" s="55" t="s">
        <v>1383</v>
      </c>
      <c r="V536" s="55" t="s">
        <v>1383</v>
      </c>
      <c r="W536" s="55" t="s">
        <v>1383</v>
      </c>
      <c r="X536" s="55" t="s">
        <v>1383</v>
      </c>
      <c r="Y536" s="56" t="s">
        <v>1383</v>
      </c>
      <c r="Z536" s="40">
        <v>6537.71</v>
      </c>
    </row>
    <row r="537" spans="1:26" x14ac:dyDescent="0.25">
      <c r="A537" s="10" t="s">
        <v>1372</v>
      </c>
      <c r="B537" s="6"/>
      <c r="C537" s="10" t="s">
        <v>1384</v>
      </c>
      <c r="D537" s="54" t="s">
        <v>1385</v>
      </c>
      <c r="E537" s="55" t="s">
        <v>1385</v>
      </c>
      <c r="F537" s="55" t="s">
        <v>1385</v>
      </c>
      <c r="G537" s="55" t="s">
        <v>1385</v>
      </c>
      <c r="H537" s="55" t="s">
        <v>1385</v>
      </c>
      <c r="I537" s="55" t="s">
        <v>1385</v>
      </c>
      <c r="J537" s="55" t="s">
        <v>1385</v>
      </c>
      <c r="K537" s="55" t="s">
        <v>1385</v>
      </c>
      <c r="L537" s="55" t="s">
        <v>1385</v>
      </c>
      <c r="M537" s="55" t="s">
        <v>1385</v>
      </c>
      <c r="N537" s="55"/>
      <c r="O537" s="55"/>
      <c r="P537" s="55"/>
      <c r="Q537" s="55"/>
      <c r="R537" s="55" t="s">
        <v>1385</v>
      </c>
      <c r="S537" s="55" t="s">
        <v>1385</v>
      </c>
      <c r="T537" s="55" t="s">
        <v>1385</v>
      </c>
      <c r="U537" s="55" t="s">
        <v>1385</v>
      </c>
      <c r="V537" s="55" t="s">
        <v>1385</v>
      </c>
      <c r="W537" s="55" t="s">
        <v>1385</v>
      </c>
      <c r="X537" s="55" t="s">
        <v>1385</v>
      </c>
      <c r="Y537" s="56" t="s">
        <v>1385</v>
      </c>
      <c r="Z537" s="40">
        <v>0</v>
      </c>
    </row>
    <row r="538" spans="1:26" x14ac:dyDescent="0.25">
      <c r="A538" s="10" t="s">
        <v>1372</v>
      </c>
      <c r="B538" s="6"/>
      <c r="C538" s="10" t="s">
        <v>1386</v>
      </c>
      <c r="D538" s="54" t="s">
        <v>1387</v>
      </c>
      <c r="E538" s="55" t="s">
        <v>1388</v>
      </c>
      <c r="F538" s="55" t="s">
        <v>1388</v>
      </c>
      <c r="G538" s="55" t="s">
        <v>1388</v>
      </c>
      <c r="H538" s="55" t="s">
        <v>1388</v>
      </c>
      <c r="I538" s="55" t="s">
        <v>1388</v>
      </c>
      <c r="J538" s="55" t="s">
        <v>1388</v>
      </c>
      <c r="K538" s="55" t="s">
        <v>1388</v>
      </c>
      <c r="L538" s="55" t="s">
        <v>1388</v>
      </c>
      <c r="M538" s="55" t="s">
        <v>1388</v>
      </c>
      <c r="N538" s="55"/>
      <c r="O538" s="55"/>
      <c r="P538" s="55"/>
      <c r="Q538" s="55"/>
      <c r="R538" s="55" t="s">
        <v>1388</v>
      </c>
      <c r="S538" s="55" t="s">
        <v>1388</v>
      </c>
      <c r="T538" s="55" t="s">
        <v>1388</v>
      </c>
      <c r="U538" s="55" t="s">
        <v>1388</v>
      </c>
      <c r="V538" s="55" t="s">
        <v>1388</v>
      </c>
      <c r="W538" s="55" t="s">
        <v>1388</v>
      </c>
      <c r="X538" s="55" t="s">
        <v>1388</v>
      </c>
      <c r="Y538" s="56" t="s">
        <v>1388</v>
      </c>
      <c r="Z538" s="40">
        <v>846065.58</v>
      </c>
    </row>
    <row r="539" spans="1:26" x14ac:dyDescent="0.25">
      <c r="A539" s="10" t="s">
        <v>1372</v>
      </c>
      <c r="B539" s="6"/>
      <c r="C539" s="10" t="s">
        <v>1389</v>
      </c>
      <c r="D539" s="54" t="s">
        <v>1390</v>
      </c>
      <c r="E539" s="55" t="s">
        <v>1390</v>
      </c>
      <c r="F539" s="55" t="s">
        <v>1390</v>
      </c>
      <c r="G539" s="55" t="s">
        <v>1390</v>
      </c>
      <c r="H539" s="55" t="s">
        <v>1390</v>
      </c>
      <c r="I539" s="55" t="s">
        <v>1390</v>
      </c>
      <c r="J539" s="55" t="s">
        <v>1390</v>
      </c>
      <c r="K539" s="55" t="s">
        <v>1390</v>
      </c>
      <c r="L539" s="55" t="s">
        <v>1390</v>
      </c>
      <c r="M539" s="55" t="s">
        <v>1390</v>
      </c>
      <c r="N539" s="55"/>
      <c r="O539" s="55"/>
      <c r="P539" s="55"/>
      <c r="Q539" s="55"/>
      <c r="R539" s="55" t="s">
        <v>1390</v>
      </c>
      <c r="S539" s="55" t="s">
        <v>1390</v>
      </c>
      <c r="T539" s="55" t="s">
        <v>1390</v>
      </c>
      <c r="U539" s="55" t="s">
        <v>1390</v>
      </c>
      <c r="V539" s="55" t="s">
        <v>1390</v>
      </c>
      <c r="W539" s="55" t="s">
        <v>1390</v>
      </c>
      <c r="X539" s="55" t="s">
        <v>1390</v>
      </c>
      <c r="Y539" s="56" t="s">
        <v>1390</v>
      </c>
      <c r="Z539" s="40">
        <v>2349777.5699999998</v>
      </c>
    </row>
    <row r="540" spans="1:26" x14ac:dyDescent="0.25">
      <c r="A540" s="10" t="s">
        <v>1372</v>
      </c>
      <c r="B540" s="6"/>
      <c r="C540" s="10" t="s">
        <v>1391</v>
      </c>
      <c r="D540" s="54" t="s">
        <v>1392</v>
      </c>
      <c r="E540" s="55" t="s">
        <v>1392</v>
      </c>
      <c r="F540" s="55" t="s">
        <v>1392</v>
      </c>
      <c r="G540" s="55" t="s">
        <v>1392</v>
      </c>
      <c r="H540" s="55" t="s">
        <v>1392</v>
      </c>
      <c r="I540" s="55" t="s">
        <v>1392</v>
      </c>
      <c r="J540" s="55" t="s">
        <v>1392</v>
      </c>
      <c r="K540" s="55" t="s">
        <v>1392</v>
      </c>
      <c r="L540" s="55" t="s">
        <v>1392</v>
      </c>
      <c r="M540" s="55" t="s">
        <v>1392</v>
      </c>
      <c r="N540" s="55"/>
      <c r="O540" s="55"/>
      <c r="P540" s="55"/>
      <c r="Q540" s="55"/>
      <c r="R540" s="55" t="s">
        <v>1392</v>
      </c>
      <c r="S540" s="55" t="s">
        <v>1392</v>
      </c>
      <c r="T540" s="55" t="s">
        <v>1392</v>
      </c>
      <c r="U540" s="55" t="s">
        <v>1392</v>
      </c>
      <c r="V540" s="55" t="s">
        <v>1392</v>
      </c>
      <c r="W540" s="55" t="s">
        <v>1392</v>
      </c>
      <c r="X540" s="55" t="s">
        <v>1392</v>
      </c>
      <c r="Y540" s="56" t="s">
        <v>1392</v>
      </c>
      <c r="Z540" s="40">
        <v>299328.53000000003</v>
      </c>
    </row>
    <row r="541" spans="1:26" x14ac:dyDescent="0.25">
      <c r="A541" s="10"/>
      <c r="B541" s="6"/>
      <c r="C541" s="9" t="s">
        <v>1393</v>
      </c>
      <c r="D541" s="45" t="s">
        <v>1394</v>
      </c>
      <c r="E541" s="46" t="s">
        <v>1394</v>
      </c>
      <c r="F541" s="46" t="s">
        <v>1394</v>
      </c>
      <c r="G541" s="46" t="s">
        <v>1394</v>
      </c>
      <c r="H541" s="46" t="s">
        <v>1394</v>
      </c>
      <c r="I541" s="46" t="s">
        <v>1394</v>
      </c>
      <c r="J541" s="46" t="s">
        <v>1394</v>
      </c>
      <c r="K541" s="46" t="s">
        <v>1394</v>
      </c>
      <c r="L541" s="46" t="s">
        <v>1394</v>
      </c>
      <c r="M541" s="46" t="s">
        <v>1394</v>
      </c>
      <c r="N541" s="46"/>
      <c r="O541" s="46"/>
      <c r="P541" s="46"/>
      <c r="Q541" s="46"/>
      <c r="R541" s="46" t="s">
        <v>1394</v>
      </c>
      <c r="S541" s="46" t="s">
        <v>1394</v>
      </c>
      <c r="T541" s="46" t="s">
        <v>1394</v>
      </c>
      <c r="U541" s="46" t="s">
        <v>1394</v>
      </c>
      <c r="V541" s="46" t="s">
        <v>1394</v>
      </c>
      <c r="W541" s="46" t="s">
        <v>1394</v>
      </c>
      <c r="X541" s="46" t="s">
        <v>1394</v>
      </c>
      <c r="Y541" s="47" t="s">
        <v>1394</v>
      </c>
      <c r="Z541" s="33">
        <v>1347977.9200000002</v>
      </c>
    </row>
    <row r="542" spans="1:26" x14ac:dyDescent="0.25">
      <c r="A542" s="10" t="s">
        <v>390</v>
      </c>
      <c r="B542" s="6"/>
      <c r="C542" s="9" t="s">
        <v>1395</v>
      </c>
      <c r="D542" s="45" t="s">
        <v>1396</v>
      </c>
      <c r="E542" s="46" t="s">
        <v>1394</v>
      </c>
      <c r="F542" s="46" t="s">
        <v>1394</v>
      </c>
      <c r="G542" s="46" t="s">
        <v>1394</v>
      </c>
      <c r="H542" s="46" t="s">
        <v>1394</v>
      </c>
      <c r="I542" s="46" t="s">
        <v>1394</v>
      </c>
      <c r="J542" s="46" t="s">
        <v>1394</v>
      </c>
      <c r="K542" s="46" t="s">
        <v>1394</v>
      </c>
      <c r="L542" s="46" t="s">
        <v>1394</v>
      </c>
      <c r="M542" s="46" t="s">
        <v>1394</v>
      </c>
      <c r="N542" s="46"/>
      <c r="O542" s="46"/>
      <c r="P542" s="46"/>
      <c r="Q542" s="46"/>
      <c r="R542" s="46" t="s">
        <v>1394</v>
      </c>
      <c r="S542" s="46" t="s">
        <v>1394</v>
      </c>
      <c r="T542" s="46" t="s">
        <v>1394</v>
      </c>
      <c r="U542" s="46" t="s">
        <v>1394</v>
      </c>
      <c r="V542" s="46" t="s">
        <v>1394</v>
      </c>
      <c r="W542" s="46" t="s">
        <v>1394</v>
      </c>
      <c r="X542" s="46" t="s">
        <v>1394</v>
      </c>
      <c r="Y542" s="47" t="s">
        <v>1394</v>
      </c>
      <c r="Z542" s="40">
        <v>0</v>
      </c>
    </row>
    <row r="543" spans="1:26" x14ac:dyDescent="0.25">
      <c r="A543" s="10" t="s">
        <v>390</v>
      </c>
      <c r="B543" s="6" t="s">
        <v>49</v>
      </c>
      <c r="C543" s="9" t="s">
        <v>1397</v>
      </c>
      <c r="D543" s="45" t="s">
        <v>1398</v>
      </c>
      <c r="E543" s="46" t="s">
        <v>1399</v>
      </c>
      <c r="F543" s="46" t="s">
        <v>1399</v>
      </c>
      <c r="G543" s="46" t="s">
        <v>1399</v>
      </c>
      <c r="H543" s="46" t="s">
        <v>1399</v>
      </c>
      <c r="I543" s="46" t="s">
        <v>1399</v>
      </c>
      <c r="J543" s="46" t="s">
        <v>1399</v>
      </c>
      <c r="K543" s="46" t="s">
        <v>1399</v>
      </c>
      <c r="L543" s="46" t="s">
        <v>1399</v>
      </c>
      <c r="M543" s="46" t="s">
        <v>1399</v>
      </c>
      <c r="N543" s="46"/>
      <c r="O543" s="46"/>
      <c r="P543" s="46"/>
      <c r="Q543" s="46"/>
      <c r="R543" s="46" t="s">
        <v>1399</v>
      </c>
      <c r="S543" s="46" t="s">
        <v>1399</v>
      </c>
      <c r="T543" s="46" t="s">
        <v>1399</v>
      </c>
      <c r="U543" s="46" t="s">
        <v>1399</v>
      </c>
      <c r="V543" s="46" t="s">
        <v>1399</v>
      </c>
      <c r="W543" s="46" t="s">
        <v>1399</v>
      </c>
      <c r="X543" s="46" t="s">
        <v>1399</v>
      </c>
      <c r="Y543" s="47" t="s">
        <v>1399</v>
      </c>
      <c r="Z543" s="40">
        <v>0</v>
      </c>
    </row>
    <row r="544" spans="1:26" x14ac:dyDescent="0.25">
      <c r="A544" s="10"/>
      <c r="B544" s="6"/>
      <c r="C544" s="9" t="s">
        <v>1400</v>
      </c>
      <c r="D544" s="45" t="s">
        <v>1401</v>
      </c>
      <c r="E544" s="46" t="s">
        <v>1401</v>
      </c>
      <c r="F544" s="46" t="s">
        <v>1401</v>
      </c>
      <c r="G544" s="46" t="s">
        <v>1401</v>
      </c>
      <c r="H544" s="46" t="s">
        <v>1401</v>
      </c>
      <c r="I544" s="46" t="s">
        <v>1401</v>
      </c>
      <c r="J544" s="46" t="s">
        <v>1401</v>
      </c>
      <c r="K544" s="46" t="s">
        <v>1401</v>
      </c>
      <c r="L544" s="46" t="s">
        <v>1401</v>
      </c>
      <c r="M544" s="46" t="s">
        <v>1401</v>
      </c>
      <c r="N544" s="46"/>
      <c r="O544" s="46"/>
      <c r="P544" s="46"/>
      <c r="Q544" s="46"/>
      <c r="R544" s="46" t="s">
        <v>1401</v>
      </c>
      <c r="S544" s="46" t="s">
        <v>1401</v>
      </c>
      <c r="T544" s="46" t="s">
        <v>1401</v>
      </c>
      <c r="U544" s="46" t="s">
        <v>1401</v>
      </c>
      <c r="V544" s="46" t="s">
        <v>1401</v>
      </c>
      <c r="W544" s="46" t="s">
        <v>1401</v>
      </c>
      <c r="X544" s="46" t="s">
        <v>1401</v>
      </c>
      <c r="Y544" s="47" t="s">
        <v>1401</v>
      </c>
      <c r="Z544" s="33">
        <v>1347977.9200000002</v>
      </c>
    </row>
    <row r="545" spans="1:26" x14ac:dyDescent="0.25">
      <c r="A545" s="10" t="s">
        <v>563</v>
      </c>
      <c r="B545" s="6" t="s">
        <v>159</v>
      </c>
      <c r="C545" s="10" t="s">
        <v>1402</v>
      </c>
      <c r="D545" s="54" t="s">
        <v>1403</v>
      </c>
      <c r="E545" s="55" t="s">
        <v>1403</v>
      </c>
      <c r="F545" s="55" t="s">
        <v>1403</v>
      </c>
      <c r="G545" s="55" t="s">
        <v>1403</v>
      </c>
      <c r="H545" s="55" t="s">
        <v>1403</v>
      </c>
      <c r="I545" s="55" t="s">
        <v>1403</v>
      </c>
      <c r="J545" s="55" t="s">
        <v>1403</v>
      </c>
      <c r="K545" s="55" t="s">
        <v>1403</v>
      </c>
      <c r="L545" s="55" t="s">
        <v>1403</v>
      </c>
      <c r="M545" s="55" t="s">
        <v>1403</v>
      </c>
      <c r="N545" s="55"/>
      <c r="O545" s="55"/>
      <c r="P545" s="55"/>
      <c r="Q545" s="55"/>
      <c r="R545" s="55" t="s">
        <v>1403</v>
      </c>
      <c r="S545" s="55" t="s">
        <v>1403</v>
      </c>
      <c r="T545" s="55" t="s">
        <v>1403</v>
      </c>
      <c r="U545" s="55" t="s">
        <v>1403</v>
      </c>
      <c r="V545" s="55" t="s">
        <v>1403</v>
      </c>
      <c r="W545" s="55" t="s">
        <v>1403</v>
      </c>
      <c r="X545" s="55" t="s">
        <v>1403</v>
      </c>
      <c r="Y545" s="56" t="s">
        <v>1403</v>
      </c>
      <c r="Z545" s="40">
        <v>0</v>
      </c>
    </row>
    <row r="546" spans="1:26" x14ac:dyDescent="0.25">
      <c r="A546" s="10" t="s">
        <v>1069</v>
      </c>
      <c r="B546" s="6"/>
      <c r="C546" s="10" t="s">
        <v>1404</v>
      </c>
      <c r="D546" s="54" t="s">
        <v>1405</v>
      </c>
      <c r="E546" s="55" t="s">
        <v>1405</v>
      </c>
      <c r="F546" s="55" t="s">
        <v>1405</v>
      </c>
      <c r="G546" s="55" t="s">
        <v>1405</v>
      </c>
      <c r="H546" s="55" t="s">
        <v>1405</v>
      </c>
      <c r="I546" s="55" t="s">
        <v>1405</v>
      </c>
      <c r="J546" s="55" t="s">
        <v>1405</v>
      </c>
      <c r="K546" s="55" t="s">
        <v>1405</v>
      </c>
      <c r="L546" s="55" t="s">
        <v>1405</v>
      </c>
      <c r="M546" s="55" t="s">
        <v>1405</v>
      </c>
      <c r="N546" s="55"/>
      <c r="O546" s="55"/>
      <c r="P546" s="55"/>
      <c r="Q546" s="55"/>
      <c r="R546" s="55" t="s">
        <v>1405</v>
      </c>
      <c r="S546" s="55" t="s">
        <v>1405</v>
      </c>
      <c r="T546" s="55" t="s">
        <v>1405</v>
      </c>
      <c r="U546" s="55" t="s">
        <v>1405</v>
      </c>
      <c r="V546" s="55" t="s">
        <v>1405</v>
      </c>
      <c r="W546" s="55" t="s">
        <v>1405</v>
      </c>
      <c r="X546" s="55" t="s">
        <v>1405</v>
      </c>
      <c r="Y546" s="56" t="s">
        <v>1405</v>
      </c>
      <c r="Z546" s="40">
        <v>0</v>
      </c>
    </row>
    <row r="547" spans="1:26" x14ac:dyDescent="0.25">
      <c r="A547" s="10" t="s">
        <v>1069</v>
      </c>
      <c r="B547" s="6"/>
      <c r="C547" s="10" t="s">
        <v>1406</v>
      </c>
      <c r="D547" s="54" t="s">
        <v>1407</v>
      </c>
      <c r="E547" s="55" t="s">
        <v>1407</v>
      </c>
      <c r="F547" s="55" t="s">
        <v>1407</v>
      </c>
      <c r="G547" s="55" t="s">
        <v>1407</v>
      </c>
      <c r="H547" s="55" t="s">
        <v>1407</v>
      </c>
      <c r="I547" s="55" t="s">
        <v>1407</v>
      </c>
      <c r="J547" s="55" t="s">
        <v>1407</v>
      </c>
      <c r="K547" s="55" t="s">
        <v>1407</v>
      </c>
      <c r="L547" s="55" t="s">
        <v>1407</v>
      </c>
      <c r="M547" s="55" t="s">
        <v>1407</v>
      </c>
      <c r="N547" s="55"/>
      <c r="O547" s="55"/>
      <c r="P547" s="55"/>
      <c r="Q547" s="55"/>
      <c r="R547" s="55" t="s">
        <v>1407</v>
      </c>
      <c r="S547" s="55" t="s">
        <v>1407</v>
      </c>
      <c r="T547" s="55" t="s">
        <v>1407</v>
      </c>
      <c r="U547" s="55" t="s">
        <v>1407</v>
      </c>
      <c r="V547" s="55" t="s">
        <v>1407</v>
      </c>
      <c r="W547" s="55" t="s">
        <v>1407</v>
      </c>
      <c r="X547" s="55" t="s">
        <v>1407</v>
      </c>
      <c r="Y547" s="56" t="s">
        <v>1407</v>
      </c>
      <c r="Z547" s="40">
        <v>0</v>
      </c>
    </row>
    <row r="548" spans="1:26" x14ac:dyDescent="0.25">
      <c r="A548" s="10" t="s">
        <v>1069</v>
      </c>
      <c r="B548" s="6"/>
      <c r="C548" s="10" t="s">
        <v>1408</v>
      </c>
      <c r="D548" s="54" t="s">
        <v>1409</v>
      </c>
      <c r="E548" s="55" t="s">
        <v>1409</v>
      </c>
      <c r="F548" s="55" t="s">
        <v>1409</v>
      </c>
      <c r="G548" s="55" t="s">
        <v>1409</v>
      </c>
      <c r="H548" s="55" t="s">
        <v>1409</v>
      </c>
      <c r="I548" s="55" t="s">
        <v>1409</v>
      </c>
      <c r="J548" s="55" t="s">
        <v>1409</v>
      </c>
      <c r="K548" s="55" t="s">
        <v>1409</v>
      </c>
      <c r="L548" s="55" t="s">
        <v>1409</v>
      </c>
      <c r="M548" s="55" t="s">
        <v>1409</v>
      </c>
      <c r="N548" s="55"/>
      <c r="O548" s="55"/>
      <c r="P548" s="55"/>
      <c r="Q548" s="55"/>
      <c r="R548" s="55" t="s">
        <v>1409</v>
      </c>
      <c r="S548" s="55" t="s">
        <v>1409</v>
      </c>
      <c r="T548" s="55" t="s">
        <v>1409</v>
      </c>
      <c r="U548" s="55" t="s">
        <v>1409</v>
      </c>
      <c r="V548" s="55" t="s">
        <v>1409</v>
      </c>
      <c r="W548" s="55" t="s">
        <v>1409</v>
      </c>
      <c r="X548" s="55" t="s">
        <v>1409</v>
      </c>
      <c r="Y548" s="56" t="s">
        <v>1409</v>
      </c>
      <c r="Z548" s="40">
        <v>0</v>
      </c>
    </row>
    <row r="549" spans="1:26" x14ac:dyDescent="0.25">
      <c r="A549" s="10" t="s">
        <v>1069</v>
      </c>
      <c r="B549" s="6"/>
      <c r="C549" s="10" t="s">
        <v>1410</v>
      </c>
      <c r="D549" s="54" t="s">
        <v>1411</v>
      </c>
      <c r="E549" s="55" t="s">
        <v>1412</v>
      </c>
      <c r="F549" s="55" t="s">
        <v>1412</v>
      </c>
      <c r="G549" s="55" t="s">
        <v>1412</v>
      </c>
      <c r="H549" s="55" t="s">
        <v>1412</v>
      </c>
      <c r="I549" s="55" t="s">
        <v>1412</v>
      </c>
      <c r="J549" s="55" t="s">
        <v>1412</v>
      </c>
      <c r="K549" s="55" t="s">
        <v>1412</v>
      </c>
      <c r="L549" s="55" t="s">
        <v>1412</v>
      </c>
      <c r="M549" s="55" t="s">
        <v>1412</v>
      </c>
      <c r="N549" s="55"/>
      <c r="O549" s="55"/>
      <c r="P549" s="55"/>
      <c r="Q549" s="55"/>
      <c r="R549" s="55" t="s">
        <v>1412</v>
      </c>
      <c r="S549" s="55" t="s">
        <v>1412</v>
      </c>
      <c r="T549" s="55" t="s">
        <v>1412</v>
      </c>
      <c r="U549" s="55" t="s">
        <v>1412</v>
      </c>
      <c r="V549" s="55" t="s">
        <v>1412</v>
      </c>
      <c r="W549" s="55" t="s">
        <v>1412</v>
      </c>
      <c r="X549" s="55" t="s">
        <v>1412</v>
      </c>
      <c r="Y549" s="56" t="s">
        <v>1412</v>
      </c>
      <c r="Z549" s="40">
        <v>1029418.35</v>
      </c>
    </row>
    <row r="550" spans="1:26" x14ac:dyDescent="0.25">
      <c r="A550" s="10" t="s">
        <v>1069</v>
      </c>
      <c r="B550" s="6"/>
      <c r="C550" s="10" t="s">
        <v>1413</v>
      </c>
      <c r="D550" s="54" t="s">
        <v>1414</v>
      </c>
      <c r="E550" s="55" t="s">
        <v>1414</v>
      </c>
      <c r="F550" s="55" t="s">
        <v>1414</v>
      </c>
      <c r="G550" s="55" t="s">
        <v>1414</v>
      </c>
      <c r="H550" s="55" t="s">
        <v>1414</v>
      </c>
      <c r="I550" s="55" t="s">
        <v>1414</v>
      </c>
      <c r="J550" s="55" t="s">
        <v>1414</v>
      </c>
      <c r="K550" s="55" t="s">
        <v>1414</v>
      </c>
      <c r="L550" s="55" t="s">
        <v>1414</v>
      </c>
      <c r="M550" s="55" t="s">
        <v>1414</v>
      </c>
      <c r="N550" s="55"/>
      <c r="O550" s="55"/>
      <c r="P550" s="55"/>
      <c r="Q550" s="55"/>
      <c r="R550" s="55" t="s">
        <v>1414</v>
      </c>
      <c r="S550" s="55" t="s">
        <v>1414</v>
      </c>
      <c r="T550" s="55" t="s">
        <v>1414</v>
      </c>
      <c r="U550" s="55" t="s">
        <v>1414</v>
      </c>
      <c r="V550" s="55" t="s">
        <v>1414</v>
      </c>
      <c r="W550" s="55" t="s">
        <v>1414</v>
      </c>
      <c r="X550" s="55" t="s">
        <v>1414</v>
      </c>
      <c r="Y550" s="56" t="s">
        <v>1414</v>
      </c>
      <c r="Z550" s="40">
        <v>277819.45</v>
      </c>
    </row>
    <row r="551" spans="1:26" x14ac:dyDescent="0.25">
      <c r="A551" s="10" t="s">
        <v>1069</v>
      </c>
      <c r="B551" s="6"/>
      <c r="C551" s="10" t="s">
        <v>1415</v>
      </c>
      <c r="D551" s="54" t="s">
        <v>1416</v>
      </c>
      <c r="E551" s="55" t="s">
        <v>1417</v>
      </c>
      <c r="F551" s="55" t="s">
        <v>1417</v>
      </c>
      <c r="G551" s="55" t="s">
        <v>1417</v>
      </c>
      <c r="H551" s="55" t="s">
        <v>1417</v>
      </c>
      <c r="I551" s="55" t="s">
        <v>1417</v>
      </c>
      <c r="J551" s="55" t="s">
        <v>1417</v>
      </c>
      <c r="K551" s="55" t="s">
        <v>1417</v>
      </c>
      <c r="L551" s="55" t="s">
        <v>1417</v>
      </c>
      <c r="M551" s="55" t="s">
        <v>1417</v>
      </c>
      <c r="N551" s="55"/>
      <c r="O551" s="55"/>
      <c r="P551" s="55"/>
      <c r="Q551" s="55"/>
      <c r="R551" s="55" t="s">
        <v>1417</v>
      </c>
      <c r="S551" s="55" t="s">
        <v>1417</v>
      </c>
      <c r="T551" s="55" t="s">
        <v>1417</v>
      </c>
      <c r="U551" s="55" t="s">
        <v>1417</v>
      </c>
      <c r="V551" s="55" t="s">
        <v>1417</v>
      </c>
      <c r="W551" s="55" t="s">
        <v>1417</v>
      </c>
      <c r="X551" s="55" t="s">
        <v>1417</v>
      </c>
      <c r="Y551" s="56" t="s">
        <v>1417</v>
      </c>
      <c r="Z551" s="40">
        <v>40740.120000000003</v>
      </c>
    </row>
    <row r="552" spans="1:26" x14ac:dyDescent="0.25">
      <c r="A552" s="10" t="s">
        <v>1069</v>
      </c>
      <c r="B552" s="6"/>
      <c r="C552" s="9" t="s">
        <v>1418</v>
      </c>
      <c r="D552" s="45" t="s">
        <v>1419</v>
      </c>
      <c r="E552" s="46" t="s">
        <v>1419</v>
      </c>
      <c r="F552" s="46" t="s">
        <v>1419</v>
      </c>
      <c r="G552" s="46" t="s">
        <v>1419</v>
      </c>
      <c r="H552" s="46" t="s">
        <v>1419</v>
      </c>
      <c r="I552" s="46" t="s">
        <v>1419</v>
      </c>
      <c r="J552" s="46" t="s">
        <v>1419</v>
      </c>
      <c r="K552" s="46" t="s">
        <v>1419</v>
      </c>
      <c r="L552" s="46" t="s">
        <v>1419</v>
      </c>
      <c r="M552" s="46" t="s">
        <v>1419</v>
      </c>
      <c r="N552" s="46"/>
      <c r="O552" s="46"/>
      <c r="P552" s="46"/>
      <c r="Q552" s="46"/>
      <c r="R552" s="46" t="s">
        <v>1419</v>
      </c>
      <c r="S552" s="46" t="s">
        <v>1419</v>
      </c>
      <c r="T552" s="46" t="s">
        <v>1419</v>
      </c>
      <c r="U552" s="46" t="s">
        <v>1419</v>
      </c>
      <c r="V552" s="46" t="s">
        <v>1419</v>
      </c>
      <c r="W552" s="46" t="s">
        <v>1419</v>
      </c>
      <c r="X552" s="46" t="s">
        <v>1419</v>
      </c>
      <c r="Y552" s="47" t="s">
        <v>1419</v>
      </c>
      <c r="Z552" s="40">
        <v>0</v>
      </c>
    </row>
    <row r="553" spans="1:26" x14ac:dyDescent="0.25">
      <c r="A553" s="10"/>
      <c r="B553" s="6"/>
      <c r="C553" s="5" t="s">
        <v>1420</v>
      </c>
      <c r="D553" s="51" t="s">
        <v>1421</v>
      </c>
      <c r="E553" s="52" t="s">
        <v>1421</v>
      </c>
      <c r="F553" s="52" t="s">
        <v>1421</v>
      </c>
      <c r="G553" s="52" t="s">
        <v>1421</v>
      </c>
      <c r="H553" s="52" t="s">
        <v>1421</v>
      </c>
      <c r="I553" s="52" t="s">
        <v>1421</v>
      </c>
      <c r="J553" s="52" t="s">
        <v>1421</v>
      </c>
      <c r="K553" s="52" t="s">
        <v>1421</v>
      </c>
      <c r="L553" s="52" t="s">
        <v>1421</v>
      </c>
      <c r="M553" s="52" t="s">
        <v>1421</v>
      </c>
      <c r="N553" s="52"/>
      <c r="O553" s="52"/>
      <c r="P553" s="52"/>
      <c r="Q553" s="52"/>
      <c r="R553" s="52" t="s">
        <v>1421</v>
      </c>
      <c r="S553" s="52" t="s">
        <v>1421</v>
      </c>
      <c r="T553" s="52" t="s">
        <v>1421</v>
      </c>
      <c r="U553" s="52" t="s">
        <v>1421</v>
      </c>
      <c r="V553" s="52" t="s">
        <v>1421</v>
      </c>
      <c r="W553" s="52" t="s">
        <v>1421</v>
      </c>
      <c r="X553" s="52" t="s">
        <v>1421</v>
      </c>
      <c r="Y553" s="53" t="s">
        <v>1421</v>
      </c>
      <c r="Z553" s="43">
        <v>399987.87000000104</v>
      </c>
    </row>
    <row r="554" spans="1:26" x14ac:dyDescent="0.25">
      <c r="A554" s="10"/>
      <c r="B554" s="6"/>
      <c r="C554" s="5" t="s">
        <v>1422</v>
      </c>
      <c r="D554" s="51" t="s">
        <v>1423</v>
      </c>
      <c r="E554" s="52" t="s">
        <v>1423</v>
      </c>
      <c r="F554" s="52" t="s">
        <v>1423</v>
      </c>
      <c r="G554" s="52" t="s">
        <v>1423</v>
      </c>
      <c r="H554" s="52" t="s">
        <v>1423</v>
      </c>
      <c r="I554" s="52" t="s">
        <v>1423</v>
      </c>
      <c r="J554" s="52" t="s">
        <v>1423</v>
      </c>
      <c r="K554" s="52" t="s">
        <v>1423</v>
      </c>
      <c r="L554" s="52" t="s">
        <v>1423</v>
      </c>
      <c r="M554" s="52" t="s">
        <v>1423</v>
      </c>
      <c r="N554" s="52"/>
      <c r="O554" s="52"/>
      <c r="P554" s="52"/>
      <c r="Q554" s="52"/>
      <c r="R554" s="52" t="s">
        <v>1423</v>
      </c>
      <c r="S554" s="52" t="s">
        <v>1423</v>
      </c>
      <c r="T554" s="52" t="s">
        <v>1423</v>
      </c>
      <c r="U554" s="52" t="s">
        <v>1423</v>
      </c>
      <c r="V554" s="52" t="s">
        <v>1423</v>
      </c>
      <c r="W554" s="52" t="s">
        <v>1423</v>
      </c>
      <c r="X554" s="52" t="s">
        <v>1423</v>
      </c>
      <c r="Y554" s="53" t="s">
        <v>1423</v>
      </c>
      <c r="Z554" s="43">
        <v>3465259.9099998195</v>
      </c>
    </row>
    <row r="555" spans="1:26" x14ac:dyDescent="0.25">
      <c r="A555" s="10"/>
      <c r="B555" s="6"/>
      <c r="C555" s="5"/>
      <c r="D555" s="51" t="s">
        <v>1424</v>
      </c>
      <c r="E555" s="52" t="s">
        <v>1424</v>
      </c>
      <c r="F555" s="52" t="s">
        <v>1424</v>
      </c>
      <c r="G555" s="52" t="s">
        <v>1424</v>
      </c>
      <c r="H555" s="52" t="s">
        <v>1424</v>
      </c>
      <c r="I555" s="52" t="s">
        <v>1424</v>
      </c>
      <c r="J555" s="52" t="s">
        <v>1424</v>
      </c>
      <c r="K555" s="52" t="s">
        <v>1424</v>
      </c>
      <c r="L555" s="52" t="s">
        <v>1424</v>
      </c>
      <c r="M555" s="52" t="s">
        <v>1424</v>
      </c>
      <c r="N555" s="52"/>
      <c r="O555" s="52"/>
      <c r="P555" s="52"/>
      <c r="Q555" s="52"/>
      <c r="R555" s="52" t="s">
        <v>1424</v>
      </c>
      <c r="S555" s="52" t="s">
        <v>1424</v>
      </c>
      <c r="T555" s="52" t="s">
        <v>1424</v>
      </c>
      <c r="U555" s="52" t="s">
        <v>1424</v>
      </c>
      <c r="V555" s="52" t="s">
        <v>1424</v>
      </c>
      <c r="W555" s="52" t="s">
        <v>1424</v>
      </c>
      <c r="X555" s="52" t="s">
        <v>1424</v>
      </c>
      <c r="Y555" s="53" t="s">
        <v>1424</v>
      </c>
      <c r="Z555" s="40">
        <v>0</v>
      </c>
    </row>
    <row r="556" spans="1:26" x14ac:dyDescent="0.25">
      <c r="A556" s="10"/>
      <c r="B556" s="6"/>
      <c r="C556" s="5" t="s">
        <v>1425</v>
      </c>
      <c r="D556" s="51" t="s">
        <v>1426</v>
      </c>
      <c r="E556" s="52" t="s">
        <v>1426</v>
      </c>
      <c r="F556" s="52" t="s">
        <v>1426</v>
      </c>
      <c r="G556" s="52" t="s">
        <v>1426</v>
      </c>
      <c r="H556" s="52" t="s">
        <v>1426</v>
      </c>
      <c r="I556" s="52" t="s">
        <v>1426</v>
      </c>
      <c r="J556" s="52" t="s">
        <v>1426</v>
      </c>
      <c r="K556" s="52" t="s">
        <v>1426</v>
      </c>
      <c r="L556" s="52" t="s">
        <v>1426</v>
      </c>
      <c r="M556" s="52" t="s">
        <v>1426</v>
      </c>
      <c r="N556" s="52"/>
      <c r="O556" s="52"/>
      <c r="P556" s="52"/>
      <c r="Q556" s="52"/>
      <c r="R556" s="52" t="s">
        <v>1426</v>
      </c>
      <c r="S556" s="52" t="s">
        <v>1426</v>
      </c>
      <c r="T556" s="52" t="s">
        <v>1426</v>
      </c>
      <c r="U556" s="52" t="s">
        <v>1426</v>
      </c>
      <c r="V556" s="52" t="s">
        <v>1426</v>
      </c>
      <c r="W556" s="52" t="s">
        <v>1426</v>
      </c>
      <c r="X556" s="52" t="s">
        <v>1426</v>
      </c>
      <c r="Y556" s="53" t="s">
        <v>1426</v>
      </c>
      <c r="Z556" s="30">
        <v>16879299.469999999</v>
      </c>
    </row>
    <row r="557" spans="1:26" x14ac:dyDescent="0.25">
      <c r="A557" s="10" t="s">
        <v>1427</v>
      </c>
      <c r="B557" s="15"/>
      <c r="C557" s="7" t="s">
        <v>1428</v>
      </c>
      <c r="D557" s="48" t="s">
        <v>1429</v>
      </c>
      <c r="E557" s="49" t="s">
        <v>1429</v>
      </c>
      <c r="F557" s="49" t="s">
        <v>1429</v>
      </c>
      <c r="G557" s="49" t="s">
        <v>1429</v>
      </c>
      <c r="H557" s="49" t="s">
        <v>1429</v>
      </c>
      <c r="I557" s="49" t="s">
        <v>1429</v>
      </c>
      <c r="J557" s="49" t="s">
        <v>1429</v>
      </c>
      <c r="K557" s="49" t="s">
        <v>1429</v>
      </c>
      <c r="L557" s="49" t="s">
        <v>1429</v>
      </c>
      <c r="M557" s="49" t="s">
        <v>1429</v>
      </c>
      <c r="N557" s="49"/>
      <c r="O557" s="49"/>
      <c r="P557" s="49"/>
      <c r="Q557" s="49"/>
      <c r="R557" s="49" t="s">
        <v>1429</v>
      </c>
      <c r="S557" s="49" t="s">
        <v>1429</v>
      </c>
      <c r="T557" s="49" t="s">
        <v>1429</v>
      </c>
      <c r="U557" s="49" t="s">
        <v>1429</v>
      </c>
      <c r="V557" s="49" t="s">
        <v>1429</v>
      </c>
      <c r="W557" s="49" t="s">
        <v>1429</v>
      </c>
      <c r="X557" s="49" t="s">
        <v>1429</v>
      </c>
      <c r="Y557" s="50" t="s">
        <v>1429</v>
      </c>
      <c r="Z557" s="40">
        <v>15597779.640000001</v>
      </c>
    </row>
    <row r="558" spans="1:26" x14ac:dyDescent="0.25">
      <c r="A558" s="10" t="s">
        <v>1427</v>
      </c>
      <c r="B558" s="15"/>
      <c r="C558" s="7" t="s">
        <v>1430</v>
      </c>
      <c r="D558" s="48" t="s">
        <v>1431</v>
      </c>
      <c r="E558" s="49" t="s">
        <v>1431</v>
      </c>
      <c r="F558" s="49" t="s">
        <v>1431</v>
      </c>
      <c r="G558" s="49" t="s">
        <v>1431</v>
      </c>
      <c r="H558" s="49" t="s">
        <v>1431</v>
      </c>
      <c r="I558" s="49" t="s">
        <v>1431</v>
      </c>
      <c r="J558" s="49" t="s">
        <v>1431</v>
      </c>
      <c r="K558" s="49" t="s">
        <v>1431</v>
      </c>
      <c r="L558" s="49" t="s">
        <v>1431</v>
      </c>
      <c r="M558" s="49" t="s">
        <v>1431</v>
      </c>
      <c r="N558" s="49"/>
      <c r="O558" s="49"/>
      <c r="P558" s="49"/>
      <c r="Q558" s="49"/>
      <c r="R558" s="49" t="s">
        <v>1431</v>
      </c>
      <c r="S558" s="49" t="s">
        <v>1431</v>
      </c>
      <c r="T558" s="49" t="s">
        <v>1431</v>
      </c>
      <c r="U558" s="49" t="s">
        <v>1431</v>
      </c>
      <c r="V558" s="49" t="s">
        <v>1431</v>
      </c>
      <c r="W558" s="49" t="s">
        <v>1431</v>
      </c>
      <c r="X558" s="49" t="s">
        <v>1431</v>
      </c>
      <c r="Y558" s="50" t="s">
        <v>1431</v>
      </c>
      <c r="Z558" s="40">
        <v>1031170.7800000001</v>
      </c>
    </row>
    <row r="559" spans="1:26" x14ac:dyDescent="0.25">
      <c r="A559" s="10" t="s">
        <v>1427</v>
      </c>
      <c r="B559" s="15"/>
      <c r="C559" s="7" t="s">
        <v>1432</v>
      </c>
      <c r="D559" s="48" t="s">
        <v>1433</v>
      </c>
      <c r="E559" s="49" t="s">
        <v>1433</v>
      </c>
      <c r="F559" s="49" t="s">
        <v>1433</v>
      </c>
      <c r="G559" s="49" t="s">
        <v>1433</v>
      </c>
      <c r="H559" s="49" t="s">
        <v>1433</v>
      </c>
      <c r="I559" s="49" t="s">
        <v>1433</v>
      </c>
      <c r="J559" s="49" t="s">
        <v>1433</v>
      </c>
      <c r="K559" s="49" t="s">
        <v>1433</v>
      </c>
      <c r="L559" s="49" t="s">
        <v>1433</v>
      </c>
      <c r="M559" s="49" t="s">
        <v>1433</v>
      </c>
      <c r="N559" s="49"/>
      <c r="O559" s="49"/>
      <c r="P559" s="49"/>
      <c r="Q559" s="49"/>
      <c r="R559" s="49" t="s">
        <v>1433</v>
      </c>
      <c r="S559" s="49" t="s">
        <v>1433</v>
      </c>
      <c r="T559" s="49" t="s">
        <v>1433</v>
      </c>
      <c r="U559" s="49" t="s">
        <v>1433</v>
      </c>
      <c r="V559" s="49" t="s">
        <v>1433</v>
      </c>
      <c r="W559" s="49" t="s">
        <v>1433</v>
      </c>
      <c r="X559" s="49" t="s">
        <v>1433</v>
      </c>
      <c r="Y559" s="50" t="s">
        <v>1433</v>
      </c>
      <c r="Z559" s="40">
        <v>250349.05000000002</v>
      </c>
    </row>
    <row r="560" spans="1:26" x14ac:dyDescent="0.25">
      <c r="A560" s="10" t="s">
        <v>1427</v>
      </c>
      <c r="B560" s="15"/>
      <c r="C560" s="7" t="s">
        <v>1434</v>
      </c>
      <c r="D560" s="48" t="s">
        <v>1435</v>
      </c>
      <c r="E560" s="49" t="s">
        <v>1436</v>
      </c>
      <c r="F560" s="49" t="s">
        <v>1436</v>
      </c>
      <c r="G560" s="49" t="s">
        <v>1436</v>
      </c>
      <c r="H560" s="49" t="s">
        <v>1436</v>
      </c>
      <c r="I560" s="49" t="s">
        <v>1436</v>
      </c>
      <c r="J560" s="49" t="s">
        <v>1436</v>
      </c>
      <c r="K560" s="49" t="s">
        <v>1436</v>
      </c>
      <c r="L560" s="49" t="s">
        <v>1436</v>
      </c>
      <c r="M560" s="49" t="s">
        <v>1436</v>
      </c>
      <c r="N560" s="49"/>
      <c r="O560" s="49"/>
      <c r="P560" s="49"/>
      <c r="Q560" s="49"/>
      <c r="R560" s="49" t="s">
        <v>1436</v>
      </c>
      <c r="S560" s="49" t="s">
        <v>1436</v>
      </c>
      <c r="T560" s="49" t="s">
        <v>1436</v>
      </c>
      <c r="U560" s="49" t="s">
        <v>1436</v>
      </c>
      <c r="V560" s="49" t="s">
        <v>1436</v>
      </c>
      <c r="W560" s="49" t="s">
        <v>1436</v>
      </c>
      <c r="X560" s="49" t="s">
        <v>1436</v>
      </c>
      <c r="Y560" s="50" t="s">
        <v>1436</v>
      </c>
      <c r="Z560" s="40">
        <v>0</v>
      </c>
    </row>
    <row r="561" spans="1:26" x14ac:dyDescent="0.25">
      <c r="A561" s="10"/>
      <c r="B561" s="6"/>
      <c r="C561" s="5" t="s">
        <v>1437</v>
      </c>
      <c r="D561" s="51" t="s">
        <v>1438</v>
      </c>
      <c r="E561" s="52" t="s">
        <v>1438</v>
      </c>
      <c r="F561" s="52" t="s">
        <v>1438</v>
      </c>
      <c r="G561" s="52" t="s">
        <v>1438</v>
      </c>
      <c r="H561" s="52" t="s">
        <v>1438</v>
      </c>
      <c r="I561" s="52" t="s">
        <v>1438</v>
      </c>
      <c r="J561" s="52" t="s">
        <v>1438</v>
      </c>
      <c r="K561" s="52" t="s">
        <v>1438</v>
      </c>
      <c r="L561" s="52" t="s">
        <v>1438</v>
      </c>
      <c r="M561" s="52" t="s">
        <v>1438</v>
      </c>
      <c r="N561" s="52"/>
      <c r="O561" s="52"/>
      <c r="P561" s="52"/>
      <c r="Q561" s="52"/>
      <c r="R561" s="52" t="s">
        <v>1438</v>
      </c>
      <c r="S561" s="52" t="s">
        <v>1438</v>
      </c>
      <c r="T561" s="52" t="s">
        <v>1438</v>
      </c>
      <c r="U561" s="52" t="s">
        <v>1438</v>
      </c>
      <c r="V561" s="52" t="s">
        <v>1438</v>
      </c>
      <c r="W561" s="52" t="s">
        <v>1438</v>
      </c>
      <c r="X561" s="52" t="s">
        <v>1438</v>
      </c>
      <c r="Y561" s="53" t="s">
        <v>1438</v>
      </c>
      <c r="Z561" s="30">
        <v>346110.76</v>
      </c>
    </row>
    <row r="562" spans="1:26" x14ac:dyDescent="0.25">
      <c r="A562" s="10" t="s">
        <v>1439</v>
      </c>
      <c r="B562" s="6"/>
      <c r="C562" s="7" t="s">
        <v>1440</v>
      </c>
      <c r="D562" s="48" t="s">
        <v>1441</v>
      </c>
      <c r="E562" s="49" t="s">
        <v>1441</v>
      </c>
      <c r="F562" s="49" t="s">
        <v>1441</v>
      </c>
      <c r="G562" s="49" t="s">
        <v>1441</v>
      </c>
      <c r="H562" s="49" t="s">
        <v>1441</v>
      </c>
      <c r="I562" s="49" t="s">
        <v>1441</v>
      </c>
      <c r="J562" s="49" t="s">
        <v>1441</v>
      </c>
      <c r="K562" s="49" t="s">
        <v>1441</v>
      </c>
      <c r="L562" s="49" t="s">
        <v>1441</v>
      </c>
      <c r="M562" s="49" t="s">
        <v>1441</v>
      </c>
      <c r="N562" s="49"/>
      <c r="O562" s="49"/>
      <c r="P562" s="49"/>
      <c r="Q562" s="49"/>
      <c r="R562" s="49" t="s">
        <v>1441</v>
      </c>
      <c r="S562" s="49" t="s">
        <v>1441</v>
      </c>
      <c r="T562" s="49" t="s">
        <v>1441</v>
      </c>
      <c r="U562" s="49" t="s">
        <v>1441</v>
      </c>
      <c r="V562" s="49" t="s">
        <v>1441</v>
      </c>
      <c r="W562" s="49" t="s">
        <v>1441</v>
      </c>
      <c r="X562" s="49" t="s">
        <v>1441</v>
      </c>
      <c r="Y562" s="50" t="s">
        <v>1441</v>
      </c>
      <c r="Z562" s="40">
        <v>346110.76</v>
      </c>
    </row>
    <row r="563" spans="1:26" x14ac:dyDescent="0.25">
      <c r="A563" s="10" t="s">
        <v>1439</v>
      </c>
      <c r="B563" s="6"/>
      <c r="C563" s="7" t="s">
        <v>1442</v>
      </c>
      <c r="D563" s="48" t="s">
        <v>1443</v>
      </c>
      <c r="E563" s="49" t="s">
        <v>1443</v>
      </c>
      <c r="F563" s="49" t="s">
        <v>1443</v>
      </c>
      <c r="G563" s="49" t="s">
        <v>1443</v>
      </c>
      <c r="H563" s="49" t="s">
        <v>1443</v>
      </c>
      <c r="I563" s="49" t="s">
        <v>1443</v>
      </c>
      <c r="J563" s="49" t="s">
        <v>1443</v>
      </c>
      <c r="K563" s="49" t="s">
        <v>1443</v>
      </c>
      <c r="L563" s="49" t="s">
        <v>1443</v>
      </c>
      <c r="M563" s="49" t="s">
        <v>1443</v>
      </c>
      <c r="N563" s="49"/>
      <c r="O563" s="49"/>
      <c r="P563" s="49"/>
      <c r="Q563" s="49"/>
      <c r="R563" s="49" t="s">
        <v>1443</v>
      </c>
      <c r="S563" s="49" t="s">
        <v>1443</v>
      </c>
      <c r="T563" s="49" t="s">
        <v>1443</v>
      </c>
      <c r="U563" s="49" t="s">
        <v>1443</v>
      </c>
      <c r="V563" s="49" t="s">
        <v>1443</v>
      </c>
      <c r="W563" s="49" t="s">
        <v>1443</v>
      </c>
      <c r="X563" s="49" t="s">
        <v>1443</v>
      </c>
      <c r="Y563" s="50" t="s">
        <v>1443</v>
      </c>
      <c r="Z563" s="40">
        <v>0</v>
      </c>
    </row>
    <row r="564" spans="1:26" x14ac:dyDescent="0.25">
      <c r="A564" s="10" t="s">
        <v>1065</v>
      </c>
      <c r="B564" s="6"/>
      <c r="C564" s="5" t="s">
        <v>1444</v>
      </c>
      <c r="D564" s="51" t="s">
        <v>1445</v>
      </c>
      <c r="E564" s="52" t="s">
        <v>1445</v>
      </c>
      <c r="F564" s="52" t="s">
        <v>1445</v>
      </c>
      <c r="G564" s="52" t="s">
        <v>1445</v>
      </c>
      <c r="H564" s="52" t="s">
        <v>1445</v>
      </c>
      <c r="I564" s="52" t="s">
        <v>1445</v>
      </c>
      <c r="J564" s="52" t="s">
        <v>1445</v>
      </c>
      <c r="K564" s="52" t="s">
        <v>1445</v>
      </c>
      <c r="L564" s="52" t="s">
        <v>1445</v>
      </c>
      <c r="M564" s="52" t="s">
        <v>1445</v>
      </c>
      <c r="N564" s="52"/>
      <c r="O564" s="52"/>
      <c r="P564" s="52"/>
      <c r="Q564" s="52"/>
      <c r="R564" s="52" t="s">
        <v>1445</v>
      </c>
      <c r="S564" s="52" t="s">
        <v>1445</v>
      </c>
      <c r="T564" s="52" t="s">
        <v>1445</v>
      </c>
      <c r="U564" s="52" t="s">
        <v>1445</v>
      </c>
      <c r="V564" s="52" t="s">
        <v>1445</v>
      </c>
      <c r="W564" s="52" t="s">
        <v>1445</v>
      </c>
      <c r="X564" s="52" t="s">
        <v>1445</v>
      </c>
      <c r="Y564" s="53" t="s">
        <v>1445</v>
      </c>
      <c r="Z564" s="40">
        <v>0</v>
      </c>
    </row>
    <row r="565" spans="1:26" x14ac:dyDescent="0.25">
      <c r="A565" s="10"/>
      <c r="B565" s="6"/>
      <c r="C565" s="5" t="s">
        <v>1446</v>
      </c>
      <c r="D565" s="51" t="s">
        <v>1447</v>
      </c>
      <c r="E565" s="52" t="s">
        <v>1447</v>
      </c>
      <c r="F565" s="52" t="s">
        <v>1447</v>
      </c>
      <c r="G565" s="52" t="s">
        <v>1447</v>
      </c>
      <c r="H565" s="52" t="s">
        <v>1447</v>
      </c>
      <c r="I565" s="52" t="s">
        <v>1447</v>
      </c>
      <c r="J565" s="52" t="s">
        <v>1447</v>
      </c>
      <c r="K565" s="52" t="s">
        <v>1447</v>
      </c>
      <c r="L565" s="52" t="s">
        <v>1447</v>
      </c>
      <c r="M565" s="52" t="s">
        <v>1447</v>
      </c>
      <c r="N565" s="52"/>
      <c r="O565" s="52"/>
      <c r="P565" s="52"/>
      <c r="Q565" s="52"/>
      <c r="R565" s="52" t="s">
        <v>1447</v>
      </c>
      <c r="S565" s="52" t="s">
        <v>1447</v>
      </c>
      <c r="T565" s="52" t="s">
        <v>1447</v>
      </c>
      <c r="U565" s="52" t="s">
        <v>1447</v>
      </c>
      <c r="V565" s="52" t="s">
        <v>1447</v>
      </c>
      <c r="W565" s="52" t="s">
        <v>1447</v>
      </c>
      <c r="X565" s="52" t="s">
        <v>1447</v>
      </c>
      <c r="Y565" s="53" t="s">
        <v>1447</v>
      </c>
      <c r="Z565" s="30">
        <v>17225410.23</v>
      </c>
    </row>
    <row r="566" spans="1:26" ht="15.75" thickBot="1" x14ac:dyDescent="0.3">
      <c r="A566" s="25"/>
      <c r="B566" s="21"/>
      <c r="C566" s="20" t="s">
        <v>1448</v>
      </c>
      <c r="D566" s="72" t="s">
        <v>1449</v>
      </c>
      <c r="E566" s="73" t="s">
        <v>1449</v>
      </c>
      <c r="F566" s="73" t="s">
        <v>1449</v>
      </c>
      <c r="G566" s="73" t="s">
        <v>1449</v>
      </c>
      <c r="H566" s="73" t="s">
        <v>1449</v>
      </c>
      <c r="I566" s="73" t="s">
        <v>1449</v>
      </c>
      <c r="J566" s="73" t="s">
        <v>1449</v>
      </c>
      <c r="K566" s="73" t="s">
        <v>1449</v>
      </c>
      <c r="L566" s="73" t="s">
        <v>1449</v>
      </c>
      <c r="M566" s="73" t="s">
        <v>1449</v>
      </c>
      <c r="N566" s="73"/>
      <c r="O566" s="73"/>
      <c r="P566" s="73"/>
      <c r="Q566" s="73"/>
      <c r="R566" s="73" t="s">
        <v>1449</v>
      </c>
      <c r="S566" s="73" t="s">
        <v>1449</v>
      </c>
      <c r="T566" s="73" t="s">
        <v>1449</v>
      </c>
      <c r="U566" s="73" t="s">
        <v>1449</v>
      </c>
      <c r="V566" s="73" t="s">
        <v>1449</v>
      </c>
      <c r="W566" s="73" t="s">
        <v>1449</v>
      </c>
      <c r="X566" s="73" t="s">
        <v>1449</v>
      </c>
      <c r="Y566" s="74" t="s">
        <v>1449</v>
      </c>
      <c r="Z566" s="31">
        <v>-13760150.320000181</v>
      </c>
    </row>
  </sheetData>
  <mergeCells count="566">
    <mergeCell ref="D560:Y560"/>
    <mergeCell ref="D561:Y561"/>
    <mergeCell ref="D562:Y562"/>
    <mergeCell ref="D563:Y563"/>
    <mergeCell ref="D557:Y557"/>
    <mergeCell ref="D558:Y558"/>
    <mergeCell ref="D559:Y559"/>
    <mergeCell ref="D566:Y566"/>
    <mergeCell ref="D564:Y564"/>
    <mergeCell ref="D565:Y565"/>
    <mergeCell ref="D548:Y548"/>
    <mergeCell ref="D549:Y549"/>
    <mergeCell ref="D550:Y550"/>
    <mergeCell ref="D551:Y551"/>
    <mergeCell ref="D552:Y552"/>
    <mergeCell ref="D553:Y553"/>
    <mergeCell ref="D554:Y554"/>
    <mergeCell ref="D555:Y555"/>
    <mergeCell ref="D556:Y556"/>
    <mergeCell ref="D538:Y538"/>
    <mergeCell ref="D539:Y539"/>
    <mergeCell ref="D540:Y540"/>
    <mergeCell ref="D541:Y541"/>
    <mergeCell ref="D543:Y543"/>
    <mergeCell ref="D544:Y544"/>
    <mergeCell ref="D545:Y545"/>
    <mergeCell ref="D547:Y547"/>
    <mergeCell ref="D519:Y519"/>
    <mergeCell ref="D528:Y528"/>
    <mergeCell ref="D546:Y546"/>
    <mergeCell ref="D526:Y526"/>
    <mergeCell ref="D529:Y529"/>
    <mergeCell ref="D530:Y530"/>
    <mergeCell ref="D531:Y531"/>
    <mergeCell ref="D532:Y532"/>
    <mergeCell ref="D533:Y533"/>
    <mergeCell ref="D534:Y534"/>
    <mergeCell ref="D542:Y542"/>
    <mergeCell ref="D535:Y535"/>
    <mergeCell ref="D536:Y536"/>
    <mergeCell ref="D537:Y537"/>
    <mergeCell ref="D520:Y520"/>
    <mergeCell ref="D521:Y521"/>
    <mergeCell ref="D522:Y522"/>
    <mergeCell ref="D523:Y523"/>
    <mergeCell ref="D524:Y524"/>
    <mergeCell ref="D525:Y525"/>
    <mergeCell ref="D527:Y527"/>
    <mergeCell ref="D511:Y511"/>
    <mergeCell ref="D512:Y512"/>
    <mergeCell ref="D513:Y513"/>
    <mergeCell ref="D514:Y514"/>
    <mergeCell ref="D515:Y515"/>
    <mergeCell ref="D508:Y508"/>
    <mergeCell ref="D475:Y475"/>
    <mergeCell ref="D476:Y476"/>
    <mergeCell ref="D477:Y477"/>
    <mergeCell ref="D499:Y499"/>
    <mergeCell ref="D517:Y517"/>
    <mergeCell ref="D518:Y518"/>
    <mergeCell ref="D502:Y502"/>
    <mergeCell ref="D503:Y503"/>
    <mergeCell ref="D504:Y504"/>
    <mergeCell ref="D505:Y505"/>
    <mergeCell ref="D506:Y506"/>
    <mergeCell ref="D507:Y507"/>
    <mergeCell ref="D516:Y516"/>
    <mergeCell ref="D509:Y509"/>
    <mergeCell ref="D510:Y510"/>
    <mergeCell ref="D480:Y480"/>
    <mergeCell ref="D478:Y478"/>
    <mergeCell ref="D479:Y479"/>
    <mergeCell ref="D501:Y501"/>
    <mergeCell ref="D483:Y483"/>
    <mergeCell ref="D484:Y484"/>
    <mergeCell ref="D485:Y485"/>
    <mergeCell ref="D486:Y486"/>
    <mergeCell ref="D496:Y496"/>
    <mergeCell ref="D497:Y497"/>
    <mergeCell ref="D498:Y498"/>
    <mergeCell ref="D455:Y455"/>
    <mergeCell ref="D447:Y447"/>
    <mergeCell ref="D449:Y449"/>
    <mergeCell ref="D452:Y452"/>
    <mergeCell ref="D446:Y446"/>
    <mergeCell ref="D448:Y448"/>
    <mergeCell ref="D469:Y469"/>
    <mergeCell ref="D470:Y470"/>
    <mergeCell ref="D474:Y474"/>
    <mergeCell ref="D457:Y457"/>
    <mergeCell ref="D465:Y465"/>
    <mergeCell ref="D487:Y487"/>
    <mergeCell ref="D488:Y488"/>
    <mergeCell ref="D489:Y489"/>
    <mergeCell ref="D481:Y481"/>
    <mergeCell ref="D491:Y491"/>
    <mergeCell ref="D492:Y492"/>
    <mergeCell ref="D493:Y493"/>
    <mergeCell ref="D494:Y494"/>
    <mergeCell ref="D495:Y495"/>
    <mergeCell ref="D425:Y425"/>
    <mergeCell ref="D434:Y434"/>
    <mergeCell ref="D441:Y441"/>
    <mergeCell ref="D442:Y442"/>
    <mergeCell ref="D426:Y426"/>
    <mergeCell ref="D427:Y427"/>
    <mergeCell ref="D428:Y428"/>
    <mergeCell ref="D429:Y429"/>
    <mergeCell ref="D430:Y430"/>
    <mergeCell ref="D431:Y431"/>
    <mergeCell ref="D432:Y432"/>
    <mergeCell ref="D433:Y433"/>
    <mergeCell ref="D435:Y435"/>
    <mergeCell ref="D436:Y436"/>
    <mergeCell ref="D437:Y437"/>
    <mergeCell ref="D438:Y438"/>
    <mergeCell ref="D439:Y439"/>
    <mergeCell ref="D440:Y440"/>
    <mergeCell ref="D404:Y404"/>
    <mergeCell ref="D412:Y412"/>
    <mergeCell ref="D413:Y413"/>
    <mergeCell ref="D415:Y415"/>
    <mergeCell ref="D416:Y416"/>
    <mergeCell ref="D417:Y417"/>
    <mergeCell ref="D418:Y418"/>
    <mergeCell ref="D419:Y419"/>
    <mergeCell ref="D420:Y420"/>
    <mergeCell ref="D424:Y424"/>
    <mergeCell ref="D405:Y405"/>
    <mergeCell ref="D406:Y406"/>
    <mergeCell ref="D407:Y407"/>
    <mergeCell ref="D408:Y408"/>
    <mergeCell ref="D409:Y409"/>
    <mergeCell ref="D410:Y410"/>
    <mergeCell ref="D411:Y411"/>
    <mergeCell ref="D414:Y414"/>
    <mergeCell ref="D421:Y421"/>
    <mergeCell ref="D422:Y422"/>
    <mergeCell ref="D423:Y423"/>
    <mergeCell ref="D396:Y396"/>
    <mergeCell ref="D397:Y397"/>
    <mergeCell ref="D398:Y398"/>
    <mergeCell ref="D399:Y399"/>
    <mergeCell ref="D400:Y400"/>
    <mergeCell ref="D385:Y385"/>
    <mergeCell ref="D402:Y402"/>
    <mergeCell ref="D403:Y403"/>
    <mergeCell ref="D387:Y387"/>
    <mergeCell ref="D388:Y388"/>
    <mergeCell ref="D389:Y389"/>
    <mergeCell ref="D390:Y390"/>
    <mergeCell ref="D391:Y391"/>
    <mergeCell ref="D392:Y392"/>
    <mergeCell ref="D401:Y401"/>
    <mergeCell ref="D368:Y368"/>
    <mergeCell ref="D377:Y377"/>
    <mergeCell ref="D394:Y394"/>
    <mergeCell ref="D395:Y395"/>
    <mergeCell ref="D378:Y378"/>
    <mergeCell ref="D379:Y379"/>
    <mergeCell ref="D380:Y380"/>
    <mergeCell ref="D381:Y381"/>
    <mergeCell ref="D382:Y382"/>
    <mergeCell ref="D383:Y383"/>
    <mergeCell ref="D384:Y384"/>
    <mergeCell ref="D393:Y393"/>
    <mergeCell ref="D386:Y386"/>
    <mergeCell ref="D369:Y369"/>
    <mergeCell ref="D370:Y370"/>
    <mergeCell ref="D371:Y371"/>
    <mergeCell ref="D372:Y372"/>
    <mergeCell ref="D373:Y373"/>
    <mergeCell ref="D374:Y374"/>
    <mergeCell ref="D375:Y375"/>
    <mergeCell ref="D376:Y376"/>
    <mergeCell ref="D359:Y359"/>
    <mergeCell ref="D360:Y360"/>
    <mergeCell ref="D361:Y361"/>
    <mergeCell ref="D363:Y363"/>
    <mergeCell ref="D364:Y364"/>
    <mergeCell ref="D348:Y348"/>
    <mergeCell ref="D366:Y366"/>
    <mergeCell ref="D367:Y367"/>
    <mergeCell ref="D350:Y350"/>
    <mergeCell ref="D351:Y351"/>
    <mergeCell ref="D352:Y352"/>
    <mergeCell ref="D353:Y353"/>
    <mergeCell ref="D354:Y354"/>
    <mergeCell ref="D355:Y355"/>
    <mergeCell ref="D362:Y362"/>
    <mergeCell ref="D365:Y365"/>
    <mergeCell ref="D357:Y357"/>
    <mergeCell ref="D358:Y358"/>
    <mergeCell ref="D345:Y345"/>
    <mergeCell ref="D346:Y346"/>
    <mergeCell ref="D347:Y347"/>
    <mergeCell ref="D356:Y356"/>
    <mergeCell ref="D327:Y327"/>
    <mergeCell ref="D349:Y349"/>
    <mergeCell ref="D331:Y331"/>
    <mergeCell ref="D332:Y332"/>
    <mergeCell ref="D333:Y333"/>
    <mergeCell ref="D334:Y334"/>
    <mergeCell ref="D335:Y335"/>
    <mergeCell ref="D336:Y336"/>
    <mergeCell ref="D337:Y337"/>
    <mergeCell ref="D339:Y339"/>
    <mergeCell ref="D338:Y338"/>
    <mergeCell ref="D328:Y328"/>
    <mergeCell ref="D329:Y329"/>
    <mergeCell ref="D330:Y330"/>
    <mergeCell ref="D340:Y340"/>
    <mergeCell ref="D341:Y341"/>
    <mergeCell ref="D342:Y342"/>
    <mergeCell ref="D343:Y343"/>
    <mergeCell ref="D344:Y344"/>
    <mergeCell ref="D311:Y311"/>
    <mergeCell ref="D312:Y312"/>
    <mergeCell ref="D315:Y315"/>
    <mergeCell ref="D316:Y316"/>
    <mergeCell ref="D317:Y317"/>
    <mergeCell ref="D318:Y318"/>
    <mergeCell ref="D320:Y320"/>
    <mergeCell ref="D321:Y321"/>
    <mergeCell ref="D308:Y308"/>
    <mergeCell ref="D313:Y313"/>
    <mergeCell ref="D314:Y314"/>
    <mergeCell ref="D319:Y319"/>
    <mergeCell ref="D310:Y310"/>
    <mergeCell ref="D322:Y322"/>
    <mergeCell ref="D323:Y323"/>
    <mergeCell ref="D324:Y324"/>
    <mergeCell ref="D325:Y325"/>
    <mergeCell ref="D326:Y326"/>
    <mergeCell ref="D297:Y297"/>
    <mergeCell ref="D298:Y298"/>
    <mergeCell ref="D281:Y281"/>
    <mergeCell ref="D282:Y282"/>
    <mergeCell ref="D283:Y283"/>
    <mergeCell ref="D285:Y285"/>
    <mergeCell ref="D286:Y286"/>
    <mergeCell ref="D290:Y290"/>
    <mergeCell ref="D291:Y291"/>
    <mergeCell ref="D292:Y292"/>
    <mergeCell ref="D293:Y293"/>
    <mergeCell ref="D294:Y294"/>
    <mergeCell ref="D295:Y295"/>
    <mergeCell ref="D296:Y296"/>
    <mergeCell ref="D305:Y305"/>
    <mergeCell ref="D306:Y306"/>
    <mergeCell ref="D309:Y309"/>
    <mergeCell ref="D299:Y299"/>
    <mergeCell ref="D300:Y300"/>
    <mergeCell ref="D301:Y301"/>
    <mergeCell ref="D302:Y302"/>
    <mergeCell ref="D303:Y303"/>
    <mergeCell ref="D304:Y304"/>
    <mergeCell ref="D307:Y307"/>
    <mergeCell ref="D270:Y270"/>
    <mergeCell ref="D288:Y288"/>
    <mergeCell ref="D289:Y289"/>
    <mergeCell ref="D272:Y272"/>
    <mergeCell ref="D273:Y273"/>
    <mergeCell ref="D274:Y274"/>
    <mergeCell ref="D275:Y275"/>
    <mergeCell ref="D276:Y276"/>
    <mergeCell ref="D277:Y277"/>
    <mergeCell ref="D284:Y284"/>
    <mergeCell ref="D287:Y287"/>
    <mergeCell ref="D250:Y250"/>
    <mergeCell ref="D262:Y262"/>
    <mergeCell ref="D263:Y263"/>
    <mergeCell ref="D265:Y265"/>
    <mergeCell ref="D259:Y259"/>
    <mergeCell ref="D279:Y279"/>
    <mergeCell ref="D280:Y280"/>
    <mergeCell ref="D260:Y260"/>
    <mergeCell ref="D261:Y261"/>
    <mergeCell ref="D264:Y264"/>
    <mergeCell ref="D266:Y266"/>
    <mergeCell ref="D267:Y267"/>
    <mergeCell ref="D268:Y268"/>
    <mergeCell ref="D269:Y269"/>
    <mergeCell ref="D278:Y278"/>
    <mergeCell ref="D271:Y271"/>
    <mergeCell ref="D251:Y251"/>
    <mergeCell ref="D252:Y252"/>
    <mergeCell ref="D253:Y253"/>
    <mergeCell ref="D254:Y254"/>
    <mergeCell ref="D255:Y255"/>
    <mergeCell ref="D256:Y256"/>
    <mergeCell ref="D257:Y257"/>
    <mergeCell ref="D258:Y258"/>
    <mergeCell ref="D242:Y242"/>
    <mergeCell ref="D243:Y243"/>
    <mergeCell ref="D244:Y244"/>
    <mergeCell ref="D245:Y245"/>
    <mergeCell ref="D246:Y246"/>
    <mergeCell ref="D231:Y231"/>
    <mergeCell ref="D248:Y248"/>
    <mergeCell ref="D249:Y249"/>
    <mergeCell ref="D233:Y233"/>
    <mergeCell ref="D234:Y234"/>
    <mergeCell ref="D235:Y235"/>
    <mergeCell ref="D236:Y236"/>
    <mergeCell ref="D237:Y237"/>
    <mergeCell ref="D238:Y238"/>
    <mergeCell ref="D247:Y247"/>
    <mergeCell ref="D223:Y223"/>
    <mergeCell ref="D240:Y240"/>
    <mergeCell ref="D241:Y241"/>
    <mergeCell ref="D224:Y224"/>
    <mergeCell ref="D225:Y225"/>
    <mergeCell ref="D226:Y226"/>
    <mergeCell ref="D227:Y227"/>
    <mergeCell ref="D228:Y228"/>
    <mergeCell ref="D229:Y229"/>
    <mergeCell ref="D230:Y230"/>
    <mergeCell ref="D232:Y232"/>
    <mergeCell ref="D239:Y239"/>
    <mergeCell ref="D217:Y217"/>
    <mergeCell ref="D218:Y218"/>
    <mergeCell ref="D219:Y219"/>
    <mergeCell ref="D220:Y220"/>
    <mergeCell ref="D221:Y221"/>
    <mergeCell ref="D222:Y222"/>
    <mergeCell ref="D198:Y198"/>
    <mergeCell ref="D202:Y202"/>
    <mergeCell ref="D204:Y204"/>
    <mergeCell ref="D206:Y206"/>
    <mergeCell ref="D208:Y208"/>
    <mergeCell ref="D210:Y210"/>
    <mergeCell ref="D201:Y201"/>
    <mergeCell ref="D203:Y203"/>
    <mergeCell ref="D205:Y205"/>
    <mergeCell ref="D207:Y207"/>
    <mergeCell ref="D215:Y215"/>
    <mergeCell ref="D216:Y216"/>
    <mergeCell ref="D212:Y212"/>
    <mergeCell ref="D213:Y213"/>
    <mergeCell ref="D214:Y214"/>
    <mergeCell ref="D189:Y189"/>
    <mergeCell ref="D190:Y190"/>
    <mergeCell ref="D191:Y191"/>
    <mergeCell ref="D192:Y192"/>
    <mergeCell ref="D194:Y194"/>
    <mergeCell ref="D196:Y196"/>
    <mergeCell ref="D209:Y209"/>
    <mergeCell ref="D211:Y211"/>
    <mergeCell ref="D170:Y170"/>
    <mergeCell ref="D179:Y179"/>
    <mergeCell ref="D199:Y199"/>
    <mergeCell ref="D200:Y200"/>
    <mergeCell ref="D180:Y180"/>
    <mergeCell ref="D181:Y181"/>
    <mergeCell ref="D182:Y182"/>
    <mergeCell ref="D183:Y183"/>
    <mergeCell ref="D184:Y184"/>
    <mergeCell ref="D185:Y185"/>
    <mergeCell ref="D186:Y186"/>
    <mergeCell ref="D195:Y195"/>
    <mergeCell ref="D197:Y197"/>
    <mergeCell ref="D193:Y193"/>
    <mergeCell ref="D187:Y187"/>
    <mergeCell ref="D188:Y188"/>
    <mergeCell ref="D171:Y171"/>
    <mergeCell ref="D172:Y172"/>
    <mergeCell ref="D173:Y173"/>
    <mergeCell ref="D174:Y174"/>
    <mergeCell ref="D175:Y175"/>
    <mergeCell ref="D176:Y176"/>
    <mergeCell ref="D177:Y177"/>
    <mergeCell ref="D178:Y178"/>
    <mergeCell ref="D154:Y154"/>
    <mergeCell ref="D155:Y155"/>
    <mergeCell ref="D156:Y156"/>
    <mergeCell ref="D157:Y157"/>
    <mergeCell ref="D158:Y158"/>
    <mergeCell ref="D160:Y160"/>
    <mergeCell ref="D169:Y169"/>
    <mergeCell ref="D143:Y143"/>
    <mergeCell ref="D147:Y147"/>
    <mergeCell ref="D148:Y148"/>
    <mergeCell ref="D149:Y149"/>
    <mergeCell ref="D150:Y150"/>
    <mergeCell ref="D159:Y159"/>
    <mergeCell ref="D122:Y122"/>
    <mergeCell ref="D131:Y131"/>
    <mergeCell ref="D152:Y152"/>
    <mergeCell ref="D153:Y153"/>
    <mergeCell ref="D132:Y132"/>
    <mergeCell ref="D133:Y133"/>
    <mergeCell ref="D134:Y134"/>
    <mergeCell ref="D135:Y135"/>
    <mergeCell ref="D136:Y136"/>
    <mergeCell ref="D137:Y137"/>
    <mergeCell ref="D138:Y138"/>
    <mergeCell ref="D142:Y142"/>
    <mergeCell ref="D151:Y151"/>
    <mergeCell ref="D140:Y140"/>
    <mergeCell ref="D123:Y123"/>
    <mergeCell ref="D124:Y124"/>
    <mergeCell ref="D125:Y125"/>
    <mergeCell ref="D139:Y139"/>
    <mergeCell ref="D113:Y113"/>
    <mergeCell ref="D114:Y114"/>
    <mergeCell ref="D115:Y115"/>
    <mergeCell ref="D116:Y116"/>
    <mergeCell ref="D118:Y118"/>
    <mergeCell ref="D120:Y120"/>
    <mergeCell ref="D121:Y121"/>
    <mergeCell ref="D141:Y141"/>
    <mergeCell ref="D117:Y117"/>
    <mergeCell ref="D119:Y119"/>
    <mergeCell ref="D111:Y111"/>
    <mergeCell ref="D112:Y112"/>
    <mergeCell ref="D126:Y126"/>
    <mergeCell ref="D127:Y127"/>
    <mergeCell ref="D128:Y128"/>
    <mergeCell ref="D129:Y129"/>
    <mergeCell ref="D130:Y130"/>
    <mergeCell ref="D94:Y94"/>
    <mergeCell ref="D95:Y95"/>
    <mergeCell ref="D96:Y96"/>
    <mergeCell ref="D97:Y97"/>
    <mergeCell ref="D98:Y98"/>
    <mergeCell ref="D99:Y99"/>
    <mergeCell ref="D100:Y100"/>
    <mergeCell ref="D107:Y107"/>
    <mergeCell ref="D110:Y110"/>
    <mergeCell ref="D102:Y102"/>
    <mergeCell ref="D101:Y101"/>
    <mergeCell ref="D103:Y103"/>
    <mergeCell ref="D104:Y104"/>
    <mergeCell ref="D105:Y105"/>
    <mergeCell ref="D106:Y106"/>
    <mergeCell ref="D108:Y108"/>
    <mergeCell ref="D109:Y109"/>
    <mergeCell ref="D84:Y84"/>
    <mergeCell ref="D85:Y85"/>
    <mergeCell ref="D87:Y87"/>
    <mergeCell ref="D88:Y88"/>
    <mergeCell ref="D89:Y89"/>
    <mergeCell ref="D90:Y90"/>
    <mergeCell ref="D91:Y91"/>
    <mergeCell ref="D92:Y92"/>
    <mergeCell ref="D93:Y93"/>
    <mergeCell ref="D53:Y53"/>
    <mergeCell ref="D54:Y54"/>
    <mergeCell ref="D79:Y79"/>
    <mergeCell ref="D80:Y80"/>
    <mergeCell ref="D83:Y83"/>
    <mergeCell ref="D61:Y61"/>
    <mergeCell ref="D62:Y62"/>
    <mergeCell ref="D63:Y63"/>
    <mergeCell ref="D64:Y64"/>
    <mergeCell ref="D66:Y66"/>
    <mergeCell ref="D58:Y58"/>
    <mergeCell ref="D72:Y72"/>
    <mergeCell ref="D74:Y74"/>
    <mergeCell ref="D75:Y75"/>
    <mergeCell ref="D77:Y77"/>
    <mergeCell ref="D78:Y78"/>
    <mergeCell ref="D46:Y46"/>
    <mergeCell ref="D47:Y47"/>
    <mergeCell ref="D49:Y49"/>
    <mergeCell ref="D50:Y50"/>
    <mergeCell ref="D51:Y51"/>
    <mergeCell ref="D52:Y52"/>
    <mergeCell ref="D32:Y32"/>
    <mergeCell ref="D60:Y60"/>
    <mergeCell ref="D36:Y36"/>
    <mergeCell ref="D37:Y37"/>
    <mergeCell ref="D39:Y39"/>
    <mergeCell ref="D40:Y40"/>
    <mergeCell ref="D41:Y41"/>
    <mergeCell ref="D42:Y42"/>
    <mergeCell ref="D43:Y43"/>
    <mergeCell ref="D44:Y44"/>
    <mergeCell ref="D33:Y33"/>
    <mergeCell ref="D34:Y34"/>
    <mergeCell ref="D35:Y35"/>
    <mergeCell ref="D38:Y38"/>
    <mergeCell ref="D48:Y48"/>
    <mergeCell ref="D55:Y55"/>
    <mergeCell ref="D56:Y56"/>
    <mergeCell ref="D57:Y57"/>
    <mergeCell ref="D22:Y22"/>
    <mergeCell ref="D26:Y26"/>
    <mergeCell ref="D28:Y28"/>
    <mergeCell ref="D29:Y29"/>
    <mergeCell ref="D30:Y30"/>
    <mergeCell ref="D31:Y31"/>
    <mergeCell ref="D23:Y23"/>
    <mergeCell ref="D27:Y27"/>
    <mergeCell ref="D14:Y14"/>
    <mergeCell ref="D16:Y16"/>
    <mergeCell ref="D17:Y17"/>
    <mergeCell ref="D18:Y18"/>
    <mergeCell ref="D19:Y19"/>
    <mergeCell ref="D20:Y20"/>
    <mergeCell ref="D21:Y21"/>
    <mergeCell ref="D15:Y15"/>
    <mergeCell ref="D24:Y24"/>
    <mergeCell ref="D25:Y25"/>
    <mergeCell ref="D1:Y1"/>
    <mergeCell ref="D2:Y2"/>
    <mergeCell ref="D3:Y3"/>
    <mergeCell ref="D4:Y4"/>
    <mergeCell ref="D5:Y5"/>
    <mergeCell ref="D12:Y12"/>
    <mergeCell ref="D13:Y13"/>
    <mergeCell ref="D6:Y6"/>
    <mergeCell ref="D7:Y7"/>
    <mergeCell ref="D8:Y8"/>
    <mergeCell ref="D9:Y9"/>
    <mergeCell ref="D10:Y10"/>
    <mergeCell ref="D11:Y11"/>
    <mergeCell ref="D45:Y45"/>
    <mergeCell ref="D69:Y69"/>
    <mergeCell ref="D167:Y167"/>
    <mergeCell ref="D168:Y168"/>
    <mergeCell ref="D59:Y59"/>
    <mergeCell ref="D65:Y65"/>
    <mergeCell ref="D73:Y73"/>
    <mergeCell ref="D76:Y76"/>
    <mergeCell ref="D70:Y70"/>
    <mergeCell ref="D67:Y67"/>
    <mergeCell ref="D68:Y68"/>
    <mergeCell ref="D71:Y71"/>
    <mergeCell ref="D144:Y144"/>
    <mergeCell ref="D145:Y145"/>
    <mergeCell ref="D146:Y146"/>
    <mergeCell ref="D161:Y161"/>
    <mergeCell ref="D162:Y162"/>
    <mergeCell ref="D163:Y163"/>
    <mergeCell ref="D164:Y164"/>
    <mergeCell ref="D165:Y165"/>
    <mergeCell ref="D166:Y166"/>
    <mergeCell ref="D81:Y81"/>
    <mergeCell ref="D82:Y82"/>
    <mergeCell ref="D86:Y86"/>
    <mergeCell ref="D443:Y443"/>
    <mergeCell ref="D444:Y444"/>
    <mergeCell ref="D466:Y466"/>
    <mergeCell ref="D467:Y467"/>
    <mergeCell ref="D468:Y468"/>
    <mergeCell ref="D500:Y500"/>
    <mergeCell ref="D459:Y459"/>
    <mergeCell ref="D460:Y460"/>
    <mergeCell ref="D473:Y473"/>
    <mergeCell ref="D490:Y490"/>
    <mergeCell ref="D471:Y471"/>
    <mergeCell ref="D472:Y472"/>
    <mergeCell ref="D458:Y458"/>
    <mergeCell ref="D456:Y456"/>
    <mergeCell ref="D482:Y482"/>
    <mergeCell ref="D461:Y461"/>
    <mergeCell ref="D462:Y462"/>
    <mergeCell ref="D463:Y463"/>
    <mergeCell ref="D464:Y464"/>
    <mergeCell ref="D445:Y445"/>
    <mergeCell ref="D450:Y450"/>
    <mergeCell ref="D451:Y451"/>
    <mergeCell ref="D453:Y453"/>
    <mergeCell ref="D454:Y454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view="pageBreakPreview" zoomScale="60" zoomScaleNormal="100" workbookViewId="0">
      <selection activeCell="M133" sqref="M133"/>
    </sheetView>
  </sheetViews>
  <sheetFormatPr defaultRowHeight="15" x14ac:dyDescent="0.25"/>
  <cols>
    <col min="1" max="1" width="4.42578125" customWidth="1"/>
    <col min="2" max="2" width="1.85546875" customWidth="1"/>
    <col min="3" max="4" width="1.42578125" customWidth="1"/>
    <col min="5" max="5" width="2.7109375" customWidth="1"/>
    <col min="6" max="6" width="64.28515625" customWidth="1"/>
    <col min="7" max="7" width="24" bestFit="1" customWidth="1"/>
    <col min="8" max="8" width="23.7109375" customWidth="1"/>
    <col min="9" max="9" width="1.42578125" customWidth="1"/>
    <col min="10" max="10" width="13.85546875" customWidth="1"/>
    <col min="11" max="11" width="10.28515625" bestFit="1" customWidth="1"/>
  </cols>
  <sheetData>
    <row r="1" spans="1:11" ht="23.25" thickBot="1" x14ac:dyDescent="0.3">
      <c r="A1" s="75" t="s">
        <v>1450</v>
      </c>
      <c r="B1" s="76"/>
      <c r="C1" s="76"/>
      <c r="D1" s="76"/>
      <c r="E1" s="76"/>
      <c r="F1" s="76"/>
      <c r="G1" s="76"/>
      <c r="H1" s="77"/>
      <c r="I1" s="78"/>
      <c r="J1" s="78"/>
      <c r="K1" s="78"/>
    </row>
    <row r="2" spans="1:11" ht="15.75" customHeight="1" x14ac:dyDescent="0.25">
      <c r="A2" s="79" t="s">
        <v>1451</v>
      </c>
      <c r="B2" s="80"/>
      <c r="C2" s="80"/>
      <c r="D2" s="80"/>
      <c r="E2" s="80"/>
      <c r="F2" s="81"/>
      <c r="G2" s="82" t="s">
        <v>1452</v>
      </c>
      <c r="H2" s="82" t="s">
        <v>1453</v>
      </c>
      <c r="I2" s="83"/>
      <c r="J2" s="82" t="s">
        <v>1454</v>
      </c>
      <c r="K2" s="82" t="s">
        <v>1455</v>
      </c>
    </row>
    <row r="3" spans="1:11" ht="16.5" thickBot="1" x14ac:dyDescent="0.3">
      <c r="A3" s="84"/>
      <c r="B3" s="85"/>
      <c r="C3" s="85"/>
      <c r="D3" s="85"/>
      <c r="E3" s="85"/>
      <c r="F3" s="86"/>
      <c r="G3" s="87"/>
      <c r="H3" s="87"/>
      <c r="I3" s="83"/>
      <c r="J3" s="87"/>
      <c r="K3" s="87"/>
    </row>
    <row r="4" spans="1:11" ht="15.75" x14ac:dyDescent="0.25">
      <c r="A4" s="88" t="s">
        <v>1456</v>
      </c>
      <c r="B4" s="89" t="s">
        <v>1457</v>
      </c>
      <c r="C4" s="89"/>
      <c r="D4" s="89"/>
      <c r="E4" s="89"/>
      <c r="F4" s="90"/>
      <c r="G4" s="91"/>
      <c r="H4" s="91"/>
      <c r="I4" s="92"/>
      <c r="J4" s="91"/>
      <c r="K4" s="91"/>
    </row>
    <row r="5" spans="1:11" ht="15.75" x14ac:dyDescent="0.25">
      <c r="A5" s="93"/>
      <c r="B5" s="94" t="s">
        <v>1458</v>
      </c>
      <c r="C5" s="95" t="s">
        <v>1459</v>
      </c>
      <c r="D5" s="95"/>
      <c r="E5" s="95"/>
      <c r="F5" s="96"/>
      <c r="G5" s="91">
        <v>728776908.81999993</v>
      </c>
      <c r="H5" s="91">
        <v>717977853.50999999</v>
      </c>
      <c r="I5" s="92"/>
      <c r="J5" s="91">
        <v>10799055.3099999</v>
      </c>
      <c r="K5" s="97">
        <v>1.5040930938477106E-2</v>
      </c>
    </row>
    <row r="6" spans="1:11" ht="15.75" x14ac:dyDescent="0.25">
      <c r="A6" s="98"/>
      <c r="B6" s="99"/>
      <c r="C6" s="100"/>
      <c r="D6" s="99" t="s">
        <v>1460</v>
      </c>
      <c r="E6" s="100" t="s">
        <v>1461</v>
      </c>
      <c r="F6" s="101"/>
      <c r="G6" s="102">
        <v>727801597.86999989</v>
      </c>
      <c r="H6" s="102">
        <v>717443812.00999999</v>
      </c>
      <c r="I6" s="103"/>
      <c r="J6" s="102">
        <v>10357785.859999895</v>
      </c>
      <c r="K6" s="104">
        <v>1.4437069059082671E-2</v>
      </c>
    </row>
    <row r="7" spans="1:11" ht="15.75" x14ac:dyDescent="0.25">
      <c r="A7" s="105"/>
      <c r="B7" s="106"/>
      <c r="C7" s="107"/>
      <c r="D7" s="106" t="s">
        <v>1462</v>
      </c>
      <c r="E7" s="107" t="s">
        <v>1463</v>
      </c>
      <c r="F7" s="108"/>
      <c r="G7" s="109">
        <v>965310.95000000019</v>
      </c>
      <c r="H7" s="109">
        <v>534041.5</v>
      </c>
      <c r="I7" s="103"/>
      <c r="J7" s="109">
        <v>431269.45000000019</v>
      </c>
      <c r="K7" s="110">
        <v>0.80755793323178104</v>
      </c>
    </row>
    <row r="8" spans="1:11" ht="15.75" x14ac:dyDescent="0.25">
      <c r="A8" s="105"/>
      <c r="B8" s="106"/>
      <c r="C8" s="107"/>
      <c r="D8" s="106"/>
      <c r="E8" s="111" t="s">
        <v>1458</v>
      </c>
      <c r="F8" s="112" t="s">
        <v>1464</v>
      </c>
      <c r="G8" s="102">
        <v>880932.95000000019</v>
      </c>
      <c r="H8" s="102">
        <v>356313.62</v>
      </c>
      <c r="I8" s="103"/>
      <c r="J8" s="102">
        <v>524619.33000000019</v>
      </c>
      <c r="K8" s="104">
        <v>1.4723527267916399</v>
      </c>
    </row>
    <row r="9" spans="1:11" ht="15.75" x14ac:dyDescent="0.25">
      <c r="A9" s="105"/>
      <c r="B9" s="106"/>
      <c r="C9" s="107"/>
      <c r="D9" s="106"/>
      <c r="E9" s="111" t="s">
        <v>1465</v>
      </c>
      <c r="F9" s="112" t="s">
        <v>1466</v>
      </c>
      <c r="G9" s="102">
        <v>0</v>
      </c>
      <c r="H9" s="102">
        <v>0</v>
      </c>
      <c r="I9" s="103"/>
      <c r="J9" s="102">
        <v>0</v>
      </c>
      <c r="K9" s="104">
        <v>0</v>
      </c>
    </row>
    <row r="10" spans="1:11" ht="15.75" x14ac:dyDescent="0.25">
      <c r="A10" s="105"/>
      <c r="B10" s="106"/>
      <c r="C10" s="107"/>
      <c r="D10" s="106"/>
      <c r="E10" s="111" t="s">
        <v>1467</v>
      </c>
      <c r="F10" s="112" t="s">
        <v>1468</v>
      </c>
      <c r="G10" s="102">
        <v>0</v>
      </c>
      <c r="H10" s="102">
        <v>0</v>
      </c>
      <c r="I10" s="103"/>
      <c r="J10" s="102">
        <v>0</v>
      </c>
      <c r="K10" s="104">
        <v>0</v>
      </c>
    </row>
    <row r="11" spans="1:11" ht="15.75" x14ac:dyDescent="0.25">
      <c r="A11" s="105"/>
      <c r="B11" s="106"/>
      <c r="C11" s="107"/>
      <c r="D11" s="106"/>
      <c r="E11" s="111" t="s">
        <v>1469</v>
      </c>
      <c r="F11" s="112" t="s">
        <v>1470</v>
      </c>
      <c r="G11" s="102">
        <v>84378</v>
      </c>
      <c r="H11" s="102">
        <v>0</v>
      </c>
      <c r="I11" s="103"/>
      <c r="J11" s="102">
        <v>84378</v>
      </c>
      <c r="K11" s="104">
        <v>1</v>
      </c>
    </row>
    <row r="12" spans="1:11" ht="15.75" x14ac:dyDescent="0.25">
      <c r="A12" s="105"/>
      <c r="B12" s="106"/>
      <c r="C12" s="107"/>
      <c r="D12" s="106"/>
      <c r="E12" s="111" t="s">
        <v>1471</v>
      </c>
      <c r="F12" s="112" t="s">
        <v>1472</v>
      </c>
      <c r="G12" s="102">
        <v>0</v>
      </c>
      <c r="H12" s="102">
        <v>0</v>
      </c>
      <c r="I12" s="103"/>
      <c r="J12" s="102">
        <v>0</v>
      </c>
      <c r="K12" s="104">
        <v>0</v>
      </c>
    </row>
    <row r="13" spans="1:11" ht="15.75" x14ac:dyDescent="0.25">
      <c r="A13" s="105"/>
      <c r="B13" s="106"/>
      <c r="C13" s="107"/>
      <c r="D13" s="106"/>
      <c r="E13" s="111" t="s">
        <v>1473</v>
      </c>
      <c r="F13" s="112" t="s">
        <v>1474</v>
      </c>
      <c r="G13" s="102">
        <v>0</v>
      </c>
      <c r="H13" s="102">
        <v>177727.88</v>
      </c>
      <c r="I13" s="103"/>
      <c r="J13" s="102">
        <v>-177727.88</v>
      </c>
      <c r="K13" s="104">
        <v>-1</v>
      </c>
    </row>
    <row r="14" spans="1:11" ht="15.75" x14ac:dyDescent="0.25">
      <c r="A14" s="105"/>
      <c r="B14" s="106"/>
      <c r="C14" s="107"/>
      <c r="D14" s="106" t="s">
        <v>1475</v>
      </c>
      <c r="E14" s="107" t="s">
        <v>1476</v>
      </c>
      <c r="F14" s="113"/>
      <c r="G14" s="109">
        <v>10000</v>
      </c>
      <c r="H14" s="109">
        <v>0</v>
      </c>
      <c r="I14" s="103"/>
      <c r="J14" s="109">
        <v>10000</v>
      </c>
      <c r="K14" s="110">
        <v>1</v>
      </c>
    </row>
    <row r="15" spans="1:11" ht="15.75" x14ac:dyDescent="0.25">
      <c r="A15" s="105"/>
      <c r="B15" s="106"/>
      <c r="C15" s="107"/>
      <c r="D15" s="107"/>
      <c r="E15" s="111" t="s">
        <v>1458</v>
      </c>
      <c r="F15" s="112" t="s">
        <v>1477</v>
      </c>
      <c r="G15" s="102">
        <v>0</v>
      </c>
      <c r="H15" s="102">
        <v>0</v>
      </c>
      <c r="I15" s="103"/>
      <c r="J15" s="102">
        <v>0</v>
      </c>
      <c r="K15" s="104">
        <v>0</v>
      </c>
    </row>
    <row r="16" spans="1:11" ht="15.75" x14ac:dyDescent="0.25">
      <c r="A16" s="105"/>
      <c r="B16" s="106"/>
      <c r="C16" s="107"/>
      <c r="D16" s="107"/>
      <c r="E16" s="111" t="s">
        <v>1465</v>
      </c>
      <c r="F16" s="112" t="s">
        <v>1478</v>
      </c>
      <c r="G16" s="102">
        <v>0</v>
      </c>
      <c r="H16" s="102">
        <v>0</v>
      </c>
      <c r="I16" s="103"/>
      <c r="J16" s="102">
        <v>0</v>
      </c>
      <c r="K16" s="104">
        <v>0</v>
      </c>
    </row>
    <row r="17" spans="1:11" ht="15.75" x14ac:dyDescent="0.25">
      <c r="A17" s="105"/>
      <c r="B17" s="106"/>
      <c r="C17" s="107"/>
      <c r="D17" s="107"/>
      <c r="E17" s="111" t="s">
        <v>1467</v>
      </c>
      <c r="F17" s="112" t="s">
        <v>1479</v>
      </c>
      <c r="G17" s="102">
        <v>0</v>
      </c>
      <c r="H17" s="102">
        <v>0</v>
      </c>
      <c r="I17" s="103"/>
      <c r="J17" s="102">
        <v>0</v>
      </c>
      <c r="K17" s="104">
        <v>0</v>
      </c>
    </row>
    <row r="18" spans="1:11" ht="15.75" x14ac:dyDescent="0.25">
      <c r="A18" s="105"/>
      <c r="B18" s="106"/>
      <c r="C18" s="107"/>
      <c r="D18" s="107"/>
      <c r="E18" s="111" t="s">
        <v>1469</v>
      </c>
      <c r="F18" s="112" t="s">
        <v>1480</v>
      </c>
      <c r="G18" s="102">
        <v>10000</v>
      </c>
      <c r="H18" s="102">
        <v>0</v>
      </c>
      <c r="I18" s="103"/>
      <c r="J18" s="102">
        <v>10000</v>
      </c>
      <c r="K18" s="104">
        <v>1</v>
      </c>
    </row>
    <row r="19" spans="1:11" ht="15.75" x14ac:dyDescent="0.25">
      <c r="A19" s="105"/>
      <c r="B19" s="106"/>
      <c r="C19" s="107"/>
      <c r="D19" s="106" t="s">
        <v>1481</v>
      </c>
      <c r="E19" s="107" t="s">
        <v>1482</v>
      </c>
      <c r="F19" s="108"/>
      <c r="G19" s="102">
        <v>0</v>
      </c>
      <c r="H19" s="102">
        <v>0</v>
      </c>
      <c r="I19" s="103"/>
      <c r="J19" s="102">
        <v>0</v>
      </c>
      <c r="K19" s="104">
        <v>0</v>
      </c>
    </row>
    <row r="20" spans="1:11" ht="15.75" x14ac:dyDescent="0.25">
      <c r="A20" s="114"/>
      <c r="B20" s="115" t="s">
        <v>1465</v>
      </c>
      <c r="C20" s="116" t="s">
        <v>1483</v>
      </c>
      <c r="D20" s="116"/>
      <c r="E20" s="116"/>
      <c r="F20" s="117"/>
      <c r="G20" s="102">
        <v>-6093307.5999999996</v>
      </c>
      <c r="H20" s="102">
        <v>-2643214.11</v>
      </c>
      <c r="I20" s="92"/>
      <c r="J20" s="102">
        <v>-3450093.4899999998</v>
      </c>
      <c r="K20" s="104">
        <v>1.305264479690599</v>
      </c>
    </row>
    <row r="21" spans="1:11" ht="15.75" x14ac:dyDescent="0.25">
      <c r="A21" s="118"/>
      <c r="B21" s="119" t="s">
        <v>1467</v>
      </c>
      <c r="C21" s="120" t="s">
        <v>1484</v>
      </c>
      <c r="D21" s="120"/>
      <c r="E21" s="120"/>
      <c r="F21" s="121"/>
      <c r="G21" s="122">
        <v>19677823.850000001</v>
      </c>
      <c r="H21" s="122">
        <v>18202205.050000001</v>
      </c>
      <c r="I21" s="92"/>
      <c r="J21" s="122">
        <v>1475618.8000000007</v>
      </c>
      <c r="K21" s="110">
        <v>8.1068134104994097E-2</v>
      </c>
    </row>
    <row r="22" spans="1:11" ht="15.75" x14ac:dyDescent="0.25">
      <c r="A22" s="123"/>
      <c r="B22" s="115" t="s">
        <v>1469</v>
      </c>
      <c r="C22" s="116" t="s">
        <v>1485</v>
      </c>
      <c r="D22" s="116"/>
      <c r="E22" s="116"/>
      <c r="F22" s="117"/>
      <c r="G22" s="124">
        <v>83611541.879999995</v>
      </c>
      <c r="H22" s="124">
        <v>78116614.399999976</v>
      </c>
      <c r="I22" s="92"/>
      <c r="J22" s="124">
        <v>5494927.4800000191</v>
      </c>
      <c r="K22" s="125">
        <v>7.0342622017167455E-2</v>
      </c>
    </row>
    <row r="23" spans="1:11" ht="15.75" x14ac:dyDescent="0.25">
      <c r="A23" s="105"/>
      <c r="B23" s="106"/>
      <c r="C23" s="107"/>
      <c r="D23" s="106" t="s">
        <v>1460</v>
      </c>
      <c r="E23" s="107" t="s">
        <v>1486</v>
      </c>
      <c r="F23" s="108"/>
      <c r="G23" s="102">
        <v>76715415.230000004</v>
      </c>
      <c r="H23" s="102">
        <v>70698801.639999986</v>
      </c>
      <c r="I23" s="103"/>
      <c r="J23" s="102">
        <v>6016613.5900000185</v>
      </c>
      <c r="K23" s="104">
        <v>8.5102059022679921E-2</v>
      </c>
    </row>
    <row r="24" spans="1:11" ht="15.75" x14ac:dyDescent="0.25">
      <c r="A24" s="105"/>
      <c r="B24" s="106"/>
      <c r="C24" s="107"/>
      <c r="D24" s="106" t="s">
        <v>1462</v>
      </c>
      <c r="E24" s="107" t="s">
        <v>1487</v>
      </c>
      <c r="F24" s="108"/>
      <c r="G24" s="102">
        <v>3683638.94</v>
      </c>
      <c r="H24" s="102">
        <v>3779487.7100000004</v>
      </c>
      <c r="I24" s="103"/>
      <c r="J24" s="102">
        <v>-95848.770000000484</v>
      </c>
      <c r="K24" s="104">
        <v>-2.536025444570118E-2</v>
      </c>
    </row>
    <row r="25" spans="1:11" ht="15.75" x14ac:dyDescent="0.25">
      <c r="A25" s="98"/>
      <c r="B25" s="99"/>
      <c r="C25" s="100"/>
      <c r="D25" s="99" t="s">
        <v>1475</v>
      </c>
      <c r="E25" s="100" t="s">
        <v>1488</v>
      </c>
      <c r="F25" s="113"/>
      <c r="G25" s="102">
        <v>3212487.71</v>
      </c>
      <c r="H25" s="102">
        <v>3638325.0500000003</v>
      </c>
      <c r="I25" s="103"/>
      <c r="J25" s="102">
        <v>-425837.34000000032</v>
      </c>
      <c r="K25" s="104">
        <v>-0.11704213728787105</v>
      </c>
    </row>
    <row r="26" spans="1:11" ht="15.75" x14ac:dyDescent="0.25">
      <c r="A26" s="114"/>
      <c r="B26" s="94" t="s">
        <v>1471</v>
      </c>
      <c r="C26" s="95" t="s">
        <v>1489</v>
      </c>
      <c r="D26" s="95"/>
      <c r="E26" s="95"/>
      <c r="F26" s="96"/>
      <c r="G26" s="102">
        <v>7339873.1500000004</v>
      </c>
      <c r="H26" s="102">
        <v>8084110.21</v>
      </c>
      <c r="I26" s="92"/>
      <c r="J26" s="102">
        <v>-744237.05999999959</v>
      </c>
      <c r="K26" s="104">
        <v>-9.2061716214529396E-2</v>
      </c>
    </row>
    <row r="27" spans="1:11" ht="15.75" x14ac:dyDescent="0.25">
      <c r="A27" s="114"/>
      <c r="B27" s="94" t="s">
        <v>1473</v>
      </c>
      <c r="C27" s="95" t="s">
        <v>1490</v>
      </c>
      <c r="D27" s="95"/>
      <c r="E27" s="95"/>
      <c r="F27" s="96"/>
      <c r="G27" s="102">
        <v>10760107.51</v>
      </c>
      <c r="H27" s="102">
        <v>10140251.98</v>
      </c>
      <c r="I27" s="92"/>
      <c r="J27" s="102">
        <v>619855.52999999933</v>
      </c>
      <c r="K27" s="104">
        <v>6.1128217644153583E-2</v>
      </c>
    </row>
    <row r="28" spans="1:11" ht="15.75" x14ac:dyDescent="0.25">
      <c r="A28" s="114"/>
      <c r="B28" s="94" t="s">
        <v>1491</v>
      </c>
      <c r="C28" s="95" t="s">
        <v>1492</v>
      </c>
      <c r="D28" s="95"/>
      <c r="E28" s="95"/>
      <c r="F28" s="96"/>
      <c r="G28" s="102">
        <v>14701165.939999999</v>
      </c>
      <c r="H28" s="102">
        <v>14694523.16</v>
      </c>
      <c r="I28" s="92"/>
      <c r="J28" s="102">
        <v>6642.7799999993294</v>
      </c>
      <c r="K28" s="104">
        <v>4.5205822112565438E-4</v>
      </c>
    </row>
    <row r="29" spans="1:11" ht="15.75" x14ac:dyDescent="0.25">
      <c r="A29" s="114"/>
      <c r="B29" s="115" t="s">
        <v>1493</v>
      </c>
      <c r="C29" s="126" t="s">
        <v>1494</v>
      </c>
      <c r="D29" s="127"/>
      <c r="E29" s="127"/>
      <c r="F29" s="128"/>
      <c r="G29" s="102">
        <v>0</v>
      </c>
      <c r="H29" s="102">
        <v>0</v>
      </c>
      <c r="I29" s="92"/>
      <c r="J29" s="102">
        <v>0</v>
      </c>
      <c r="K29" s="104">
        <v>0</v>
      </c>
    </row>
    <row r="30" spans="1:11" ht="16.5" thickBot="1" x14ac:dyDescent="0.3">
      <c r="A30" s="114"/>
      <c r="B30" s="94" t="s">
        <v>1495</v>
      </c>
      <c r="C30" s="95" t="s">
        <v>1496</v>
      </c>
      <c r="D30" s="95"/>
      <c r="E30" s="95"/>
      <c r="F30" s="96"/>
      <c r="G30" s="102">
        <v>880245.78</v>
      </c>
      <c r="H30" s="102">
        <v>1250446.6000000001</v>
      </c>
      <c r="I30" s="92"/>
      <c r="J30" s="102">
        <v>-370200.82000000007</v>
      </c>
      <c r="K30" s="104">
        <v>-0.29605488151193343</v>
      </c>
    </row>
    <row r="31" spans="1:11" ht="16.5" thickBot="1" x14ac:dyDescent="0.3">
      <c r="A31" s="129"/>
      <c r="B31" s="130" t="s">
        <v>1497</v>
      </c>
      <c r="C31" s="130"/>
      <c r="D31" s="130"/>
      <c r="E31" s="130"/>
      <c r="F31" s="131"/>
      <c r="G31" s="132">
        <v>859654359.32999992</v>
      </c>
      <c r="H31" s="132">
        <v>845822790.79999995</v>
      </c>
      <c r="I31" s="92"/>
      <c r="J31" s="132">
        <v>13831568.529999971</v>
      </c>
      <c r="K31" s="133">
        <v>1.6352797158513233E-2</v>
      </c>
    </row>
    <row r="32" spans="1:11" ht="15.75" x14ac:dyDescent="0.25">
      <c r="A32" s="134"/>
      <c r="B32" s="135"/>
      <c r="C32" s="136"/>
      <c r="D32" s="136"/>
      <c r="E32" s="136"/>
      <c r="F32" s="137"/>
      <c r="G32" s="138"/>
      <c r="H32" s="138"/>
      <c r="I32" s="103"/>
      <c r="J32" s="138">
        <v>0</v>
      </c>
      <c r="K32" s="139">
        <v>1.5470267542961885E-2</v>
      </c>
    </row>
    <row r="33" spans="1:11" ht="15.75" x14ac:dyDescent="0.25">
      <c r="A33" s="93" t="s">
        <v>1498</v>
      </c>
      <c r="B33" s="140" t="s">
        <v>1499</v>
      </c>
      <c r="C33" s="141"/>
      <c r="D33" s="141"/>
      <c r="E33" s="141"/>
      <c r="F33" s="142"/>
      <c r="G33" s="91"/>
      <c r="H33" s="91"/>
      <c r="I33" s="92"/>
      <c r="J33" s="91">
        <v>0</v>
      </c>
      <c r="K33" s="143"/>
    </row>
    <row r="34" spans="1:11" ht="15.75" x14ac:dyDescent="0.25">
      <c r="A34" s="114"/>
      <c r="B34" s="94" t="s">
        <v>1458</v>
      </c>
      <c r="C34" s="95" t="s">
        <v>1500</v>
      </c>
      <c r="D34" s="144"/>
      <c r="E34" s="95"/>
      <c r="F34" s="96"/>
      <c r="G34" s="91">
        <v>144861004.11000001</v>
      </c>
      <c r="H34" s="91">
        <v>142654106.91000003</v>
      </c>
      <c r="I34" s="92"/>
      <c r="J34" s="91">
        <v>2206897.1999999881</v>
      </c>
      <c r="K34" s="143"/>
    </row>
    <row r="35" spans="1:11" ht="15.75" x14ac:dyDescent="0.25">
      <c r="A35" s="98"/>
      <c r="B35" s="106"/>
      <c r="C35" s="107"/>
      <c r="D35" s="106" t="s">
        <v>1460</v>
      </c>
      <c r="E35" s="107" t="s">
        <v>1501</v>
      </c>
      <c r="F35" s="108"/>
      <c r="G35" s="145">
        <v>143738502.70000002</v>
      </c>
      <c r="H35" s="145">
        <v>141429385.72000003</v>
      </c>
      <c r="I35" s="103"/>
      <c r="J35" s="145">
        <v>2309116.9799999893</v>
      </c>
      <c r="K35" s="146">
        <v>1.6326995753001061E-2</v>
      </c>
    </row>
    <row r="36" spans="1:11" ht="15.75" x14ac:dyDescent="0.25">
      <c r="A36" s="98"/>
      <c r="B36" s="99"/>
      <c r="C36" s="100"/>
      <c r="D36" s="99" t="s">
        <v>1462</v>
      </c>
      <c r="E36" s="100" t="s">
        <v>1502</v>
      </c>
      <c r="F36" s="101"/>
      <c r="G36" s="145">
        <v>1122501.4100000001</v>
      </c>
      <c r="H36" s="145">
        <v>1224721.19</v>
      </c>
      <c r="I36" s="103"/>
      <c r="J36" s="145">
        <v>-102219.7799999998</v>
      </c>
      <c r="K36" s="146">
        <v>-8.3463714708814501E-2</v>
      </c>
    </row>
    <row r="37" spans="1:11" ht="15.75" x14ac:dyDescent="0.25">
      <c r="A37" s="114"/>
      <c r="B37" s="94" t="s">
        <v>1465</v>
      </c>
      <c r="C37" s="95" t="s">
        <v>1503</v>
      </c>
      <c r="D37" s="144"/>
      <c r="E37" s="95"/>
      <c r="F37" s="96"/>
      <c r="G37" s="91">
        <v>345111389.34000009</v>
      </c>
      <c r="H37" s="91">
        <v>340604581.96000004</v>
      </c>
      <c r="I37" s="92"/>
      <c r="J37" s="91">
        <v>4506807.3800000548</v>
      </c>
      <c r="K37" s="97">
        <v>1.323178729442144E-2</v>
      </c>
    </row>
    <row r="38" spans="1:11" ht="15.75" x14ac:dyDescent="0.25">
      <c r="A38" s="147"/>
      <c r="B38" s="99"/>
      <c r="C38" s="100"/>
      <c r="D38" s="99" t="s">
        <v>1460</v>
      </c>
      <c r="E38" s="100" t="s">
        <v>1504</v>
      </c>
      <c r="F38" s="101"/>
      <c r="G38" s="145">
        <v>45956298.56000001</v>
      </c>
      <c r="H38" s="145">
        <v>46173962.159999996</v>
      </c>
      <c r="I38" s="103"/>
      <c r="J38" s="145">
        <v>-217663.59999998659</v>
      </c>
      <c r="K38" s="146">
        <v>-4.7139900891707796E-3</v>
      </c>
    </row>
    <row r="39" spans="1:11" ht="15.75" x14ac:dyDescent="0.25">
      <c r="A39" s="147"/>
      <c r="B39" s="99"/>
      <c r="C39" s="100"/>
      <c r="D39" s="99" t="s">
        <v>1462</v>
      </c>
      <c r="E39" s="100" t="s">
        <v>1505</v>
      </c>
      <c r="F39" s="101"/>
      <c r="G39" s="145">
        <v>62200074.510000005</v>
      </c>
      <c r="H39" s="145">
        <v>66687773.539999999</v>
      </c>
      <c r="I39" s="103">
        <v>-900000</v>
      </c>
      <c r="J39" s="145">
        <v>-4487699.0299999937</v>
      </c>
      <c r="K39" s="146">
        <v>-6.7294179904030332E-2</v>
      </c>
    </row>
    <row r="40" spans="1:11" ht="15.75" x14ac:dyDescent="0.25">
      <c r="A40" s="147"/>
      <c r="B40" s="99"/>
      <c r="C40" s="148"/>
      <c r="D40" s="106" t="s">
        <v>1475</v>
      </c>
      <c r="E40" s="107" t="s">
        <v>1506</v>
      </c>
      <c r="F40" s="108"/>
      <c r="G40" s="145">
        <v>29064951.860000003</v>
      </c>
      <c r="H40" s="145">
        <v>28147386.279999994</v>
      </c>
      <c r="I40" s="103"/>
      <c r="J40" s="145">
        <v>917565.58000000939</v>
      </c>
      <c r="K40" s="146">
        <v>3.2598606878535705E-2</v>
      </c>
    </row>
    <row r="41" spans="1:11" ht="15.75" x14ac:dyDescent="0.25">
      <c r="A41" s="147"/>
      <c r="B41" s="99"/>
      <c r="C41" s="148"/>
      <c r="D41" s="106" t="s">
        <v>1481</v>
      </c>
      <c r="E41" s="107" t="s">
        <v>1507</v>
      </c>
      <c r="F41" s="108"/>
      <c r="G41" s="145">
        <v>27514150.639999997</v>
      </c>
      <c r="H41" s="145">
        <v>26647100.409999996</v>
      </c>
      <c r="I41" s="103"/>
      <c r="J41" s="145">
        <v>867050.23000000045</v>
      </c>
      <c r="K41" s="146">
        <v>3.2538258071584329E-2</v>
      </c>
    </row>
    <row r="42" spans="1:11" ht="15.75" x14ac:dyDescent="0.25">
      <c r="A42" s="149"/>
      <c r="B42" s="150"/>
      <c r="C42" s="151"/>
      <c r="D42" s="150" t="s">
        <v>1508</v>
      </c>
      <c r="E42" s="152" t="s">
        <v>1509</v>
      </c>
      <c r="F42" s="153"/>
      <c r="G42" s="145">
        <v>0</v>
      </c>
      <c r="H42" s="145">
        <v>0</v>
      </c>
      <c r="I42" s="103"/>
      <c r="J42" s="145">
        <v>0</v>
      </c>
      <c r="K42" s="146">
        <v>0</v>
      </c>
    </row>
    <row r="43" spans="1:11" ht="15.75" x14ac:dyDescent="0.25">
      <c r="A43" s="154"/>
      <c r="B43" s="106"/>
      <c r="C43" s="155"/>
      <c r="D43" s="106" t="s">
        <v>1510</v>
      </c>
      <c r="E43" s="107" t="s">
        <v>1511</v>
      </c>
      <c r="F43" s="108"/>
      <c r="G43" s="145">
        <v>11299586.34</v>
      </c>
      <c r="H43" s="145">
        <v>10867162.219999999</v>
      </c>
      <c r="I43" s="103"/>
      <c r="J43" s="145">
        <v>432424.12000000104</v>
      </c>
      <c r="K43" s="146">
        <v>3.9791816045974246E-2</v>
      </c>
    </row>
    <row r="44" spans="1:11" ht="15.75" x14ac:dyDescent="0.25">
      <c r="A44" s="147"/>
      <c r="B44" s="99"/>
      <c r="C44" s="148"/>
      <c r="D44" s="106" t="s">
        <v>1512</v>
      </c>
      <c r="E44" s="107" t="s">
        <v>1513</v>
      </c>
      <c r="F44" s="108"/>
      <c r="G44" s="145">
        <v>98783846.989999995</v>
      </c>
      <c r="H44" s="145">
        <v>95621566.549999997</v>
      </c>
      <c r="I44" s="103"/>
      <c r="J44" s="145">
        <v>3162280.4399999976</v>
      </c>
      <c r="K44" s="146">
        <v>3.3070786791036921E-2</v>
      </c>
    </row>
    <row r="45" spans="1:11" ht="15.75" x14ac:dyDescent="0.25">
      <c r="A45" s="147"/>
      <c r="B45" s="99"/>
      <c r="C45" s="148"/>
      <c r="D45" s="106" t="s">
        <v>1514</v>
      </c>
      <c r="E45" s="107" t="s">
        <v>1515</v>
      </c>
      <c r="F45" s="108"/>
      <c r="G45" s="145">
        <v>11498642.68</v>
      </c>
      <c r="H45" s="145">
        <v>11389592.979999999</v>
      </c>
      <c r="I45" s="103"/>
      <c r="J45" s="145">
        <v>109049.70000000112</v>
      </c>
      <c r="K45" s="146">
        <v>9.5745036887175169E-3</v>
      </c>
    </row>
    <row r="46" spans="1:11" ht="15.75" x14ac:dyDescent="0.25">
      <c r="A46" s="147"/>
      <c r="B46" s="99"/>
      <c r="C46" s="148"/>
      <c r="D46" s="106" t="s">
        <v>1516</v>
      </c>
      <c r="E46" s="107" t="s">
        <v>1517</v>
      </c>
      <c r="F46" s="108"/>
      <c r="G46" s="145">
        <v>13579597.01</v>
      </c>
      <c r="H46" s="145">
        <v>12035248.92</v>
      </c>
      <c r="I46" s="103"/>
      <c r="J46" s="145">
        <v>1544348.0899999999</v>
      </c>
      <c r="K46" s="146">
        <v>0.12831874938902385</v>
      </c>
    </row>
    <row r="47" spans="1:11" ht="15.75" x14ac:dyDescent="0.25">
      <c r="A47" s="147"/>
      <c r="B47" s="99"/>
      <c r="C47" s="148"/>
      <c r="D47" s="106" t="s">
        <v>1518</v>
      </c>
      <c r="E47" s="107" t="s">
        <v>1519</v>
      </c>
      <c r="F47" s="108"/>
      <c r="G47" s="145">
        <v>781268.07000000007</v>
      </c>
      <c r="H47" s="145">
        <v>821819.1100000001</v>
      </c>
      <c r="I47" s="103"/>
      <c r="J47" s="145">
        <v>-40551.040000000037</v>
      </c>
      <c r="K47" s="146">
        <v>-4.9343023916783871E-2</v>
      </c>
    </row>
    <row r="48" spans="1:11" ht="15.75" x14ac:dyDescent="0.25">
      <c r="A48" s="147"/>
      <c r="B48" s="99"/>
      <c r="C48" s="148"/>
      <c r="D48" s="106" t="s">
        <v>1520</v>
      </c>
      <c r="E48" s="107" t="s">
        <v>1521</v>
      </c>
      <c r="F48" s="108"/>
      <c r="G48" s="145">
        <v>5181892.99</v>
      </c>
      <c r="H48" s="145">
        <v>4863909.0399999991</v>
      </c>
      <c r="I48" s="103"/>
      <c r="J48" s="145">
        <v>317983.95000000112</v>
      </c>
      <c r="K48" s="146">
        <v>6.5376212298575626E-2</v>
      </c>
    </row>
    <row r="49" spans="1:11" ht="15.75" x14ac:dyDescent="0.25">
      <c r="A49" s="147"/>
      <c r="B49" s="99"/>
      <c r="C49" s="148"/>
      <c r="D49" s="106" t="s">
        <v>1522</v>
      </c>
      <c r="E49" s="107" t="s">
        <v>1523</v>
      </c>
      <c r="F49" s="108"/>
      <c r="G49" s="145">
        <v>23327014.640000001</v>
      </c>
      <c r="H49" s="145">
        <v>23347541.190000001</v>
      </c>
      <c r="I49" s="103"/>
      <c r="J49" s="145">
        <v>-20526.550000000745</v>
      </c>
      <c r="K49" s="146">
        <v>-8.7917394953745639E-4</v>
      </c>
    </row>
    <row r="50" spans="1:11" ht="15.75" x14ac:dyDescent="0.25">
      <c r="A50" s="154"/>
      <c r="B50" s="106"/>
      <c r="C50" s="155"/>
      <c r="D50" s="106" t="s">
        <v>1524</v>
      </c>
      <c r="E50" s="107" t="s">
        <v>1525</v>
      </c>
      <c r="F50" s="108"/>
      <c r="G50" s="145">
        <v>3345304.91</v>
      </c>
      <c r="H50" s="145">
        <v>3356685.3299999996</v>
      </c>
      <c r="I50" s="103"/>
      <c r="J50" s="145">
        <v>-11380.41999999946</v>
      </c>
      <c r="K50" s="146">
        <v>-3.3903743965179663E-3</v>
      </c>
    </row>
    <row r="51" spans="1:11" ht="15.75" x14ac:dyDescent="0.25">
      <c r="A51" s="154"/>
      <c r="B51" s="106"/>
      <c r="C51" s="155"/>
      <c r="D51" s="106" t="s">
        <v>1526</v>
      </c>
      <c r="E51" s="107" t="s">
        <v>1527</v>
      </c>
      <c r="F51" s="108"/>
      <c r="G51" s="145">
        <v>835561.62</v>
      </c>
      <c r="H51" s="145">
        <v>535728.06999999995</v>
      </c>
      <c r="I51" s="103"/>
      <c r="J51" s="145">
        <v>299833.55000000005</v>
      </c>
      <c r="K51" s="146">
        <v>0.55967489252523217</v>
      </c>
    </row>
    <row r="52" spans="1:11" ht="15.75" x14ac:dyDescent="0.25">
      <c r="A52" s="154"/>
      <c r="B52" s="156"/>
      <c r="C52" s="157"/>
      <c r="D52" s="106" t="s">
        <v>1528</v>
      </c>
      <c r="E52" s="157" t="s">
        <v>1529</v>
      </c>
      <c r="F52" s="113"/>
      <c r="G52" s="145">
        <v>9242720.6600000001</v>
      </c>
      <c r="H52" s="145">
        <v>8341271.9800000004</v>
      </c>
      <c r="I52" s="103"/>
      <c r="J52" s="145">
        <v>901448.6799999997</v>
      </c>
      <c r="K52" s="146">
        <v>0.10807088920747548</v>
      </c>
    </row>
    <row r="53" spans="1:11" ht="15.75" x14ac:dyDescent="0.25">
      <c r="A53" s="154"/>
      <c r="B53" s="156"/>
      <c r="C53" s="157"/>
      <c r="D53" s="106" t="s">
        <v>1530</v>
      </c>
      <c r="E53" s="157" t="s">
        <v>1531</v>
      </c>
      <c r="F53" s="113"/>
      <c r="G53" s="145">
        <v>2500477.8600000003</v>
      </c>
      <c r="H53" s="145">
        <v>1767834.18</v>
      </c>
      <c r="I53" s="103"/>
      <c r="J53" s="145">
        <v>732643.6800000004</v>
      </c>
      <c r="K53" s="146">
        <v>0.41443009094891492</v>
      </c>
    </row>
    <row r="54" spans="1:11" ht="15.75" x14ac:dyDescent="0.25">
      <c r="A54" s="154"/>
      <c r="B54" s="156"/>
      <c r="C54" s="157"/>
      <c r="D54" s="106" t="s">
        <v>1532</v>
      </c>
      <c r="E54" s="157" t="s">
        <v>1533</v>
      </c>
      <c r="F54" s="113"/>
      <c r="G54" s="145">
        <v>0</v>
      </c>
      <c r="H54" s="145">
        <v>0</v>
      </c>
      <c r="I54" s="103"/>
      <c r="J54" s="145">
        <v>0</v>
      </c>
      <c r="K54" s="146">
        <v>0</v>
      </c>
    </row>
    <row r="55" spans="1:11" ht="15.75" x14ac:dyDescent="0.25">
      <c r="A55" s="154"/>
      <c r="B55" s="115" t="s">
        <v>1467</v>
      </c>
      <c r="C55" s="116" t="s">
        <v>1534</v>
      </c>
      <c r="D55" s="158"/>
      <c r="E55" s="159"/>
      <c r="F55" s="160"/>
      <c r="G55" s="124">
        <v>59623214.040000021</v>
      </c>
      <c r="H55" s="124">
        <v>55292500.789999992</v>
      </c>
      <c r="I55" s="103"/>
      <c r="J55" s="124">
        <v>4330713.2500000298</v>
      </c>
      <c r="K55" s="97">
        <v>7.8323700106240582E-2</v>
      </c>
    </row>
    <row r="56" spans="1:11" ht="15.75" x14ac:dyDescent="0.25">
      <c r="A56" s="154"/>
      <c r="B56" s="115"/>
      <c r="C56" s="116"/>
      <c r="D56" s="106" t="s">
        <v>1460</v>
      </c>
      <c r="E56" s="157" t="s">
        <v>1535</v>
      </c>
      <c r="F56" s="160"/>
      <c r="G56" s="145">
        <v>56221696.44000002</v>
      </c>
      <c r="H56" s="145">
        <v>52958510.199999988</v>
      </c>
      <c r="I56" s="103"/>
      <c r="J56" s="145">
        <v>3263186.2400000319</v>
      </c>
      <c r="K56" s="146">
        <v>6.1617787729988535E-2</v>
      </c>
    </row>
    <row r="57" spans="1:11" ht="15.75" x14ac:dyDescent="0.25">
      <c r="A57" s="154"/>
      <c r="B57" s="161"/>
      <c r="C57" s="106"/>
      <c r="D57" s="106" t="s">
        <v>1462</v>
      </c>
      <c r="E57" s="157" t="s">
        <v>1536</v>
      </c>
      <c r="F57" s="160"/>
      <c r="G57" s="145">
        <v>2365942.0300000003</v>
      </c>
      <c r="H57" s="145">
        <v>1961828.2799999998</v>
      </c>
      <c r="I57" s="103"/>
      <c r="J57" s="145">
        <v>404113.75000000047</v>
      </c>
      <c r="K57" s="146">
        <v>0.20598833961145699</v>
      </c>
    </row>
    <row r="58" spans="1:11" ht="15.75" x14ac:dyDescent="0.25">
      <c r="A58" s="154"/>
      <c r="B58" s="161"/>
      <c r="C58" s="106"/>
      <c r="D58" s="106" t="s">
        <v>1475</v>
      </c>
      <c r="E58" s="157" t="s">
        <v>1537</v>
      </c>
      <c r="F58" s="160"/>
      <c r="G58" s="145">
        <v>1035575.5700000001</v>
      </c>
      <c r="H58" s="145">
        <v>372162.31</v>
      </c>
      <c r="I58" s="103"/>
      <c r="J58" s="145">
        <v>663413.26</v>
      </c>
      <c r="K58" s="146">
        <v>1.7825912032843949</v>
      </c>
    </row>
    <row r="59" spans="1:11" ht="15.75" x14ac:dyDescent="0.25">
      <c r="A59" s="154"/>
      <c r="B59" s="115" t="s">
        <v>1469</v>
      </c>
      <c r="C59" s="162" t="s">
        <v>1538</v>
      </c>
      <c r="D59" s="106"/>
      <c r="E59" s="163"/>
      <c r="F59" s="164"/>
      <c r="G59" s="165">
        <v>19646479.750000004</v>
      </c>
      <c r="H59" s="165">
        <v>19088512.359999999</v>
      </c>
      <c r="I59" s="103"/>
      <c r="J59" s="165">
        <v>557967.39000000432</v>
      </c>
      <c r="K59" s="166">
        <v>2.9230532975907837E-2</v>
      </c>
    </row>
    <row r="60" spans="1:11" ht="15.75" x14ac:dyDescent="0.25">
      <c r="A60" s="154"/>
      <c r="B60" s="115" t="s">
        <v>1471</v>
      </c>
      <c r="C60" s="162" t="s">
        <v>1539</v>
      </c>
      <c r="D60" s="115"/>
      <c r="E60" s="159"/>
      <c r="F60" s="167"/>
      <c r="G60" s="165">
        <v>4948273.5000000009</v>
      </c>
      <c r="H60" s="165">
        <v>4991953.6399999997</v>
      </c>
      <c r="I60" s="92"/>
      <c r="J60" s="165">
        <v>-43680.139999998733</v>
      </c>
      <c r="K60" s="166">
        <v>-8.7501093059026754E-3</v>
      </c>
    </row>
    <row r="61" spans="1:11" ht="15.75" x14ac:dyDescent="0.25">
      <c r="A61" s="154"/>
      <c r="B61" s="115" t="s">
        <v>1473</v>
      </c>
      <c r="C61" s="162" t="s">
        <v>1540</v>
      </c>
      <c r="D61" s="168"/>
      <c r="E61" s="162"/>
      <c r="F61" s="164"/>
      <c r="G61" s="91">
        <v>239128740.25</v>
      </c>
      <c r="H61" s="91">
        <v>235354244.23999998</v>
      </c>
      <c r="I61" s="92"/>
      <c r="J61" s="91">
        <v>3774496.0100000203</v>
      </c>
      <c r="K61" s="97">
        <v>1.6037509848987545E-2</v>
      </c>
    </row>
    <row r="62" spans="1:11" ht="15.75" x14ac:dyDescent="0.25">
      <c r="A62" s="154"/>
      <c r="B62" s="106"/>
      <c r="C62" s="163"/>
      <c r="D62" s="106" t="s">
        <v>1460</v>
      </c>
      <c r="E62" s="107" t="s">
        <v>1541</v>
      </c>
      <c r="F62" s="169"/>
      <c r="G62" s="145">
        <v>96266245.899999991</v>
      </c>
      <c r="H62" s="145">
        <v>93828850.669999987</v>
      </c>
      <c r="I62" s="103"/>
      <c r="J62" s="145">
        <v>2437395.2300000042</v>
      </c>
      <c r="K62" s="146">
        <v>2.5977033850413726E-2</v>
      </c>
    </row>
    <row r="63" spans="1:11" ht="15.75" x14ac:dyDescent="0.25">
      <c r="A63" s="154"/>
      <c r="B63" s="106"/>
      <c r="C63" s="163"/>
      <c r="D63" s="106" t="s">
        <v>1462</v>
      </c>
      <c r="E63" s="107" t="s">
        <v>1542</v>
      </c>
      <c r="F63" s="169"/>
      <c r="G63" s="145">
        <v>6948372.3699999992</v>
      </c>
      <c r="H63" s="145">
        <v>6591459.9699999997</v>
      </c>
      <c r="I63" s="103"/>
      <c r="J63" s="145">
        <v>356912.39999999944</v>
      </c>
      <c r="K63" s="146">
        <v>5.4147700452468875E-2</v>
      </c>
    </row>
    <row r="64" spans="1:11" ht="15.75" x14ac:dyDescent="0.25">
      <c r="A64" s="154"/>
      <c r="B64" s="106"/>
      <c r="C64" s="163"/>
      <c r="D64" s="106" t="s">
        <v>1475</v>
      </c>
      <c r="E64" s="107" t="s">
        <v>1543</v>
      </c>
      <c r="F64" s="169"/>
      <c r="G64" s="145">
        <v>102367555.43999998</v>
      </c>
      <c r="H64" s="145">
        <v>100836419.13999999</v>
      </c>
      <c r="I64" s="103"/>
      <c r="J64" s="145">
        <v>1531136.299999997</v>
      </c>
      <c r="K64" s="146">
        <v>1.5184358122378255E-2</v>
      </c>
    </row>
    <row r="65" spans="1:11" ht="15.75" x14ac:dyDescent="0.25">
      <c r="A65" s="154"/>
      <c r="B65" s="106"/>
      <c r="C65" s="163"/>
      <c r="D65" s="106" t="s">
        <v>1481</v>
      </c>
      <c r="E65" s="107" t="s">
        <v>1544</v>
      </c>
      <c r="F65" s="169"/>
      <c r="G65" s="145">
        <v>2006115.9300000002</v>
      </c>
      <c r="H65" s="145">
        <v>1734651.1100000006</v>
      </c>
      <c r="I65" s="103"/>
      <c r="J65" s="145">
        <v>271464.8199999996</v>
      </c>
      <c r="K65" s="146">
        <v>0.15649534274359039</v>
      </c>
    </row>
    <row r="66" spans="1:11" ht="15.75" x14ac:dyDescent="0.25">
      <c r="A66" s="147"/>
      <c r="B66" s="99"/>
      <c r="C66" s="163"/>
      <c r="D66" s="99" t="s">
        <v>1508</v>
      </c>
      <c r="E66" s="100" t="s">
        <v>1545</v>
      </c>
      <c r="F66" s="169"/>
      <c r="G66" s="145">
        <v>31540450.610000003</v>
      </c>
      <c r="H66" s="145">
        <v>32362863.349999994</v>
      </c>
      <c r="I66" s="103"/>
      <c r="J66" s="145">
        <v>-822412.73999999091</v>
      </c>
      <c r="K66" s="146">
        <v>-2.5412236584436559E-2</v>
      </c>
    </row>
    <row r="67" spans="1:11" ht="15.75" x14ac:dyDescent="0.25">
      <c r="A67" s="147"/>
      <c r="B67" s="94" t="s">
        <v>1491</v>
      </c>
      <c r="C67" s="162" t="s">
        <v>1546</v>
      </c>
      <c r="D67" s="170"/>
      <c r="E67" s="171"/>
      <c r="F67" s="172"/>
      <c r="G67" s="145">
        <v>2536323.34</v>
      </c>
      <c r="H67" s="145">
        <v>2259665.9700000002</v>
      </c>
      <c r="I67" s="103"/>
      <c r="J67" s="145">
        <v>276657.36999999965</v>
      </c>
      <c r="K67" s="146">
        <v>0.12243286117195437</v>
      </c>
    </row>
    <row r="68" spans="1:11" ht="15.75" x14ac:dyDescent="0.25">
      <c r="A68" s="147"/>
      <c r="B68" s="94" t="s">
        <v>1493</v>
      </c>
      <c r="C68" s="162" t="s">
        <v>1547</v>
      </c>
      <c r="D68" s="141"/>
      <c r="E68" s="162"/>
      <c r="F68" s="164"/>
      <c r="G68" s="91">
        <v>14740712.02</v>
      </c>
      <c r="H68" s="91">
        <v>13625952.199999999</v>
      </c>
      <c r="I68" s="92"/>
      <c r="J68" s="91">
        <v>1114759.8200000003</v>
      </c>
      <c r="K68" s="97">
        <v>8.1811516996221398E-2</v>
      </c>
    </row>
    <row r="69" spans="1:11" ht="15.75" x14ac:dyDescent="0.25">
      <c r="A69" s="154"/>
      <c r="B69" s="106"/>
      <c r="C69" s="163"/>
      <c r="D69" s="106" t="s">
        <v>1460</v>
      </c>
      <c r="E69" s="107" t="s">
        <v>1548</v>
      </c>
      <c r="F69" s="173"/>
      <c r="G69" s="145">
        <v>67469.95</v>
      </c>
      <c r="H69" s="145">
        <v>80333.600000000006</v>
      </c>
      <c r="I69" s="103"/>
      <c r="J69" s="145">
        <v>-12863.650000000009</v>
      </c>
      <c r="K69" s="146">
        <v>-0.16012789169164593</v>
      </c>
    </row>
    <row r="70" spans="1:11" ht="15.75" x14ac:dyDescent="0.25">
      <c r="A70" s="114"/>
      <c r="B70" s="115"/>
      <c r="C70" s="162"/>
      <c r="D70" s="106" t="s">
        <v>1462</v>
      </c>
      <c r="E70" s="107" t="s">
        <v>1549</v>
      </c>
      <c r="F70" s="164"/>
      <c r="G70" s="145">
        <v>8523923.1300000008</v>
      </c>
      <c r="H70" s="145">
        <v>7918473.6600000001</v>
      </c>
      <c r="I70" s="92"/>
      <c r="J70" s="145">
        <v>605449.47000000067</v>
      </c>
      <c r="K70" s="146">
        <v>7.6460375571925643E-2</v>
      </c>
    </row>
    <row r="71" spans="1:11" ht="15.75" x14ac:dyDescent="0.25">
      <c r="A71" s="114"/>
      <c r="B71" s="115"/>
      <c r="C71" s="162"/>
      <c r="D71" s="106" t="s">
        <v>1475</v>
      </c>
      <c r="E71" s="107" t="s">
        <v>1550</v>
      </c>
      <c r="F71" s="164"/>
      <c r="G71" s="145">
        <v>6149318.9400000004</v>
      </c>
      <c r="H71" s="145">
        <v>5627144.9399999995</v>
      </c>
      <c r="I71" s="92"/>
      <c r="J71" s="145">
        <v>522174.00000000093</v>
      </c>
      <c r="K71" s="146">
        <v>9.2795548287405757E-2</v>
      </c>
    </row>
    <row r="72" spans="1:11" ht="15.75" x14ac:dyDescent="0.25">
      <c r="A72" s="114"/>
      <c r="B72" s="115" t="s">
        <v>1495</v>
      </c>
      <c r="C72" s="162" t="s">
        <v>1551</v>
      </c>
      <c r="D72" s="168"/>
      <c r="E72" s="162"/>
      <c r="F72" s="164"/>
      <c r="G72" s="145">
        <v>0</v>
      </c>
      <c r="H72" s="145">
        <v>0</v>
      </c>
      <c r="I72" s="92"/>
      <c r="J72" s="145">
        <v>0</v>
      </c>
      <c r="K72" s="146">
        <v>0</v>
      </c>
    </row>
    <row r="73" spans="1:11" ht="15.75" x14ac:dyDescent="0.25">
      <c r="A73" s="114"/>
      <c r="B73" s="115" t="s">
        <v>1552</v>
      </c>
      <c r="C73" s="162" t="s">
        <v>1553</v>
      </c>
      <c r="D73" s="168"/>
      <c r="E73" s="162"/>
      <c r="F73" s="164"/>
      <c r="G73" s="91">
        <v>1108165.9599999967</v>
      </c>
      <c r="H73" s="91">
        <v>1352994.1900000011</v>
      </c>
      <c r="I73" s="92"/>
      <c r="J73" s="91">
        <v>-244828.23000000441</v>
      </c>
      <c r="K73" s="97">
        <v>-0.1809529056440399</v>
      </c>
    </row>
    <row r="74" spans="1:11" ht="15.75" x14ac:dyDescent="0.25">
      <c r="A74" s="174"/>
      <c r="B74" s="156"/>
      <c r="C74" s="163"/>
      <c r="D74" s="106" t="s">
        <v>1460</v>
      </c>
      <c r="E74" s="163" t="s">
        <v>1554</v>
      </c>
      <c r="F74" s="173"/>
      <c r="G74" s="145">
        <v>1118994.1499999969</v>
      </c>
      <c r="H74" s="145">
        <v>1252846.330000001</v>
      </c>
      <c r="I74" s="103"/>
      <c r="J74" s="145">
        <v>-133852.18000000413</v>
      </c>
      <c r="K74" s="146">
        <v>-0.1068384659753156</v>
      </c>
    </row>
    <row r="75" spans="1:11" ht="15.75" x14ac:dyDescent="0.25">
      <c r="A75" s="174"/>
      <c r="B75" s="156"/>
      <c r="C75" s="163"/>
      <c r="D75" s="106" t="s">
        <v>1462</v>
      </c>
      <c r="E75" s="163" t="s">
        <v>1555</v>
      </c>
      <c r="F75" s="173"/>
      <c r="G75" s="145">
        <v>-10828.19000000009</v>
      </c>
      <c r="H75" s="145">
        <v>100147.86000000002</v>
      </c>
      <c r="I75" s="103"/>
      <c r="J75" s="145">
        <v>-110976.0500000001</v>
      </c>
      <c r="K75" s="146">
        <v>-1.1081220307653112</v>
      </c>
    </row>
    <row r="76" spans="1:11" ht="15.75" x14ac:dyDescent="0.25">
      <c r="A76" s="174"/>
      <c r="B76" s="115" t="s">
        <v>1556</v>
      </c>
      <c r="C76" s="162" t="s">
        <v>1557</v>
      </c>
      <c r="D76" s="168"/>
      <c r="E76" s="162"/>
      <c r="F76" s="164"/>
      <c r="G76" s="91">
        <v>21945792.580000002</v>
      </c>
      <c r="H76" s="91">
        <v>24050982.43</v>
      </c>
      <c r="I76" s="92"/>
      <c r="J76" s="91">
        <v>-2105189.8499999978</v>
      </c>
      <c r="K76" s="97">
        <v>-8.7530305929378119E-2</v>
      </c>
    </row>
    <row r="77" spans="1:11" ht="15.75" x14ac:dyDescent="0.25">
      <c r="A77" s="174"/>
      <c r="B77" s="175"/>
      <c r="C77" s="163"/>
      <c r="D77" s="99" t="s">
        <v>1460</v>
      </c>
      <c r="E77" s="163" t="s">
        <v>1558</v>
      </c>
      <c r="F77" s="169"/>
      <c r="G77" s="145">
        <v>13393525.440000001</v>
      </c>
      <c r="H77" s="145">
        <v>8550499.9499999993</v>
      </c>
      <c r="I77" s="103"/>
      <c r="J77" s="145">
        <v>4843025.4900000021</v>
      </c>
      <c r="K77" s="146">
        <v>0.56640261017719817</v>
      </c>
    </row>
    <row r="78" spans="1:11" ht="15.75" x14ac:dyDescent="0.25">
      <c r="A78" s="174"/>
      <c r="B78" s="175"/>
      <c r="C78" s="163"/>
      <c r="D78" s="99" t="s">
        <v>1462</v>
      </c>
      <c r="E78" s="163" t="s">
        <v>1559</v>
      </c>
      <c r="F78" s="169"/>
      <c r="G78" s="145">
        <v>286000</v>
      </c>
      <c r="H78" s="145">
        <v>318000</v>
      </c>
      <c r="I78" s="103"/>
      <c r="J78" s="145">
        <v>-32000</v>
      </c>
      <c r="K78" s="146">
        <v>-0.10062893081761007</v>
      </c>
    </row>
    <row r="79" spans="1:11" ht="15.75" x14ac:dyDescent="0.25">
      <c r="A79" s="174"/>
      <c r="B79" s="175"/>
      <c r="C79" s="163"/>
      <c r="D79" s="99" t="s">
        <v>1475</v>
      </c>
      <c r="E79" s="163" t="s">
        <v>1560</v>
      </c>
      <c r="F79" s="169"/>
      <c r="G79" s="145">
        <v>3163972.07</v>
      </c>
      <c r="H79" s="145">
        <v>7816917.2300000004</v>
      </c>
      <c r="I79" s="103"/>
      <c r="J79" s="145">
        <v>-4652945.16</v>
      </c>
      <c r="K79" s="146">
        <v>-0.59524042830372914</v>
      </c>
    </row>
    <row r="80" spans="1:11" ht="16.5" thickBot="1" x14ac:dyDescent="0.3">
      <c r="A80" s="174"/>
      <c r="B80" s="175"/>
      <c r="C80" s="163"/>
      <c r="D80" s="99" t="s">
        <v>1481</v>
      </c>
      <c r="E80" s="163" t="s">
        <v>1561</v>
      </c>
      <c r="F80" s="169"/>
      <c r="G80" s="145">
        <v>5102295.0699999994</v>
      </c>
      <c r="H80" s="145">
        <v>7365565.25</v>
      </c>
      <c r="I80" s="103"/>
      <c r="J80" s="145">
        <v>-2263270.1800000006</v>
      </c>
      <c r="K80" s="146">
        <v>-0.30727718826467537</v>
      </c>
    </row>
    <row r="81" spans="1:11" ht="16.5" thickBot="1" x14ac:dyDescent="0.3">
      <c r="A81" s="129"/>
      <c r="B81" s="130" t="s">
        <v>1562</v>
      </c>
      <c r="C81" s="130"/>
      <c r="D81" s="130"/>
      <c r="E81" s="130"/>
      <c r="F81" s="131"/>
      <c r="G81" s="132">
        <v>853650094.89000022</v>
      </c>
      <c r="H81" s="132">
        <v>839275494.69000018</v>
      </c>
      <c r="I81" s="92"/>
      <c r="J81" s="132">
        <v>14374600.200000048</v>
      </c>
      <c r="K81" s="176">
        <v>1.7127391769385016E-2</v>
      </c>
    </row>
    <row r="82" spans="1:11" ht="16.5" thickBot="1" x14ac:dyDescent="0.3">
      <c r="A82" s="177"/>
      <c r="B82" s="135"/>
      <c r="C82" s="178"/>
      <c r="D82" s="179"/>
      <c r="E82" s="178"/>
      <c r="F82" s="180"/>
      <c r="G82" s="138"/>
      <c r="H82" s="138"/>
      <c r="I82" s="103"/>
      <c r="J82" s="138">
        <v>0</v>
      </c>
      <c r="K82" s="110"/>
    </row>
    <row r="83" spans="1:11" ht="17.25" thickTop="1" thickBot="1" x14ac:dyDescent="0.3">
      <c r="A83" s="181" t="s">
        <v>1563</v>
      </c>
      <c r="B83" s="182"/>
      <c r="C83" s="182"/>
      <c r="D83" s="182"/>
      <c r="E83" s="182"/>
      <c r="F83" s="183"/>
      <c r="G83" s="184">
        <v>6004264.4399996996</v>
      </c>
      <c r="H83" s="184">
        <v>6547296.1099997759</v>
      </c>
      <c r="I83" s="185"/>
      <c r="J83" s="184">
        <v>-543031.67000007629</v>
      </c>
      <c r="K83" s="186">
        <v>-8.2939836671003242E-2</v>
      </c>
    </row>
    <row r="84" spans="1:11" ht="16.5" thickTop="1" x14ac:dyDescent="0.25">
      <c r="A84" s="187"/>
      <c r="B84" s="188"/>
      <c r="C84" s="188"/>
      <c r="D84" s="189"/>
      <c r="E84" s="190"/>
      <c r="F84" s="191"/>
      <c r="G84" s="192"/>
      <c r="H84" s="192"/>
      <c r="I84" s="185"/>
      <c r="J84" s="192">
        <v>0</v>
      </c>
      <c r="K84" s="110"/>
    </row>
    <row r="85" spans="1:11" ht="15.75" x14ac:dyDescent="0.25">
      <c r="A85" s="93" t="s">
        <v>1564</v>
      </c>
      <c r="B85" s="140" t="s">
        <v>1565</v>
      </c>
      <c r="C85" s="141"/>
      <c r="D85" s="140"/>
      <c r="E85" s="162"/>
      <c r="F85" s="164"/>
      <c r="G85" s="91"/>
      <c r="H85" s="91"/>
      <c r="I85" s="92"/>
      <c r="J85" s="91">
        <v>0</v>
      </c>
      <c r="K85" s="110"/>
    </row>
    <row r="86" spans="1:11" ht="15.75" x14ac:dyDescent="0.25">
      <c r="A86" s="114"/>
      <c r="B86" s="94" t="s">
        <v>1458</v>
      </c>
      <c r="C86" s="162" t="s">
        <v>1566</v>
      </c>
      <c r="D86" s="141"/>
      <c r="E86" s="162"/>
      <c r="F86" s="164"/>
      <c r="G86" s="102">
        <v>449.12</v>
      </c>
      <c r="H86" s="102">
        <v>0</v>
      </c>
      <c r="I86" s="92"/>
      <c r="J86" s="102">
        <v>449.12</v>
      </c>
      <c r="K86" s="193">
        <v>1</v>
      </c>
    </row>
    <row r="87" spans="1:11" ht="16.5" thickBot="1" x14ac:dyDescent="0.3">
      <c r="A87" s="114"/>
      <c r="B87" s="94" t="s">
        <v>1465</v>
      </c>
      <c r="C87" s="162" t="s">
        <v>1567</v>
      </c>
      <c r="D87" s="141"/>
      <c r="E87" s="162"/>
      <c r="F87" s="164"/>
      <c r="G87" s="145">
        <v>2939441.5200000005</v>
      </c>
      <c r="H87" s="145">
        <v>196874.11</v>
      </c>
      <c r="I87" s="92"/>
      <c r="J87" s="145">
        <v>2742567.4100000006</v>
      </c>
      <c r="K87" s="166">
        <v>13.930564105153293</v>
      </c>
    </row>
    <row r="88" spans="1:11" ht="16.5" thickBot="1" x14ac:dyDescent="0.3">
      <c r="A88" s="129"/>
      <c r="B88" s="130" t="s">
        <v>1568</v>
      </c>
      <c r="C88" s="130"/>
      <c r="D88" s="130"/>
      <c r="E88" s="130"/>
      <c r="F88" s="131"/>
      <c r="G88" s="132">
        <v>-2938992.4000000004</v>
      </c>
      <c r="H88" s="132">
        <v>-196874.11</v>
      </c>
      <c r="I88" s="92"/>
      <c r="J88" s="132">
        <v>-2742118.2900000005</v>
      </c>
      <c r="K88" s="176">
        <v>13.928282850396128</v>
      </c>
    </row>
    <row r="89" spans="1:11" ht="15.75" x14ac:dyDescent="0.25">
      <c r="A89" s="134"/>
      <c r="B89" s="135"/>
      <c r="C89" s="178"/>
      <c r="D89" s="194"/>
      <c r="E89" s="178"/>
      <c r="F89" s="180"/>
      <c r="G89" s="138"/>
      <c r="H89" s="138"/>
      <c r="I89" s="103"/>
      <c r="J89" s="138">
        <v>0</v>
      </c>
      <c r="K89" s="110"/>
    </row>
    <row r="90" spans="1:11" ht="15.75" x14ac:dyDescent="0.25">
      <c r="A90" s="93" t="s">
        <v>1569</v>
      </c>
      <c r="B90" s="140" t="s">
        <v>1570</v>
      </c>
      <c r="C90" s="141"/>
      <c r="D90" s="95"/>
      <c r="E90" s="162"/>
      <c r="F90" s="164"/>
      <c r="G90" s="91"/>
      <c r="H90" s="91"/>
      <c r="I90" s="92"/>
      <c r="J90" s="91">
        <v>0</v>
      </c>
      <c r="K90" s="110">
        <v>0</v>
      </c>
    </row>
    <row r="91" spans="1:11" ht="15.75" x14ac:dyDescent="0.25">
      <c r="A91" s="114"/>
      <c r="B91" s="94" t="s">
        <v>1458</v>
      </c>
      <c r="C91" s="140" t="s">
        <v>1571</v>
      </c>
      <c r="D91" s="141"/>
      <c r="E91" s="95"/>
      <c r="F91" s="96"/>
      <c r="G91" s="102">
        <v>0</v>
      </c>
      <c r="H91" s="102">
        <v>0</v>
      </c>
      <c r="I91" s="92"/>
      <c r="J91" s="102">
        <v>0</v>
      </c>
      <c r="K91" s="104">
        <v>0</v>
      </c>
    </row>
    <row r="92" spans="1:11" ht="16.5" thickBot="1" x14ac:dyDescent="0.3">
      <c r="A92" s="114"/>
      <c r="B92" s="94" t="s">
        <v>1465</v>
      </c>
      <c r="C92" s="140" t="s">
        <v>1572</v>
      </c>
      <c r="D92" s="141"/>
      <c r="E92" s="95"/>
      <c r="F92" s="96"/>
      <c r="G92" s="145">
        <v>0</v>
      </c>
      <c r="H92" s="145">
        <v>0</v>
      </c>
      <c r="I92" s="92"/>
      <c r="J92" s="145">
        <v>0</v>
      </c>
      <c r="K92" s="146">
        <v>0</v>
      </c>
    </row>
    <row r="93" spans="1:11" ht="16.5" thickBot="1" x14ac:dyDescent="0.3">
      <c r="A93" s="129"/>
      <c r="B93" s="130" t="s">
        <v>1573</v>
      </c>
      <c r="C93" s="130"/>
      <c r="D93" s="130"/>
      <c r="E93" s="130"/>
      <c r="F93" s="131"/>
      <c r="G93" s="132">
        <v>0</v>
      </c>
      <c r="H93" s="132">
        <v>0</v>
      </c>
      <c r="I93" s="92"/>
      <c r="J93" s="132">
        <v>0</v>
      </c>
      <c r="K93" s="176">
        <v>0</v>
      </c>
    </row>
    <row r="94" spans="1:11" ht="15.75" x14ac:dyDescent="0.25">
      <c r="A94" s="134"/>
      <c r="B94" s="135"/>
      <c r="C94" s="179"/>
      <c r="D94" s="194"/>
      <c r="E94" s="136"/>
      <c r="F94" s="137"/>
      <c r="G94" s="138"/>
      <c r="H94" s="138"/>
      <c r="I94" s="103"/>
      <c r="J94" s="138">
        <v>0</v>
      </c>
      <c r="K94" s="110"/>
    </row>
    <row r="95" spans="1:11" ht="15.75" x14ac:dyDescent="0.25">
      <c r="A95" s="93" t="s">
        <v>1574</v>
      </c>
      <c r="B95" s="140" t="s">
        <v>1575</v>
      </c>
      <c r="C95" s="141"/>
      <c r="D95" s="95"/>
      <c r="E95" s="162"/>
      <c r="F95" s="164"/>
      <c r="G95" s="91"/>
      <c r="H95" s="91"/>
      <c r="I95" s="92"/>
      <c r="J95" s="91">
        <v>0</v>
      </c>
      <c r="K95" s="110"/>
    </row>
    <row r="96" spans="1:11" ht="15.75" x14ac:dyDescent="0.25">
      <c r="A96" s="114"/>
      <c r="B96" s="94" t="s">
        <v>1458</v>
      </c>
      <c r="C96" s="140" t="s">
        <v>1576</v>
      </c>
      <c r="D96" s="141"/>
      <c r="E96" s="95"/>
      <c r="F96" s="96"/>
      <c r="G96" s="91">
        <v>7066710.1099999994</v>
      </c>
      <c r="H96" s="91">
        <v>6711706.6900000004</v>
      </c>
      <c r="I96" s="92"/>
      <c r="J96" s="91">
        <v>355003.41999999899</v>
      </c>
      <c r="K96" s="97">
        <v>5.2893166581449491E-2</v>
      </c>
    </row>
    <row r="97" spans="1:11" ht="15.75" x14ac:dyDescent="0.25">
      <c r="A97" s="154"/>
      <c r="B97" s="156"/>
      <c r="C97" s="163"/>
      <c r="D97" s="106" t="s">
        <v>1460</v>
      </c>
      <c r="E97" s="157" t="s">
        <v>1577</v>
      </c>
      <c r="F97" s="173"/>
      <c r="G97" s="102">
        <v>0</v>
      </c>
      <c r="H97" s="102">
        <v>0</v>
      </c>
      <c r="I97" s="103"/>
      <c r="J97" s="102">
        <v>0</v>
      </c>
      <c r="K97" s="104">
        <v>0</v>
      </c>
    </row>
    <row r="98" spans="1:11" ht="15.75" x14ac:dyDescent="0.25">
      <c r="A98" s="154"/>
      <c r="B98" s="156"/>
      <c r="C98" s="163"/>
      <c r="D98" s="106" t="s">
        <v>1462</v>
      </c>
      <c r="E98" s="163" t="s">
        <v>1578</v>
      </c>
      <c r="F98" s="173"/>
      <c r="G98" s="102">
        <v>7066710.1099999994</v>
      </c>
      <c r="H98" s="102">
        <v>6711706.6900000004</v>
      </c>
      <c r="I98" s="103"/>
      <c r="J98" s="102">
        <v>355003.41999999899</v>
      </c>
      <c r="K98" s="104">
        <v>5.2893166581449491E-2</v>
      </c>
    </row>
    <row r="99" spans="1:11" ht="15.75" x14ac:dyDescent="0.25">
      <c r="A99" s="114"/>
      <c r="B99" s="115" t="s">
        <v>1465</v>
      </c>
      <c r="C99" s="195" t="s">
        <v>1579</v>
      </c>
      <c r="D99" s="168"/>
      <c r="E99" s="116"/>
      <c r="F99" s="117"/>
      <c r="G99" s="91">
        <v>6666722.2399999993</v>
      </c>
      <c r="H99" s="91">
        <v>9709341.3200000022</v>
      </c>
      <c r="I99" s="92"/>
      <c r="J99" s="91">
        <v>-3042619.0800000029</v>
      </c>
      <c r="K99" s="97">
        <v>-0.31337028740895084</v>
      </c>
    </row>
    <row r="100" spans="1:11" ht="15.75" x14ac:dyDescent="0.25">
      <c r="A100" s="147"/>
      <c r="B100" s="175"/>
      <c r="C100" s="163"/>
      <c r="D100" s="99" t="s">
        <v>1460</v>
      </c>
      <c r="E100" s="196" t="s">
        <v>1580</v>
      </c>
      <c r="F100" s="169"/>
      <c r="G100" s="145">
        <v>0</v>
      </c>
      <c r="H100" s="145">
        <v>0</v>
      </c>
      <c r="I100" s="103"/>
      <c r="J100" s="145">
        <v>0</v>
      </c>
      <c r="K100" s="146">
        <v>0</v>
      </c>
    </row>
    <row r="101" spans="1:11" ht="16.5" thickBot="1" x14ac:dyDescent="0.3">
      <c r="A101" s="147"/>
      <c r="B101" s="175"/>
      <c r="C101" s="163"/>
      <c r="D101" s="99" t="s">
        <v>1462</v>
      </c>
      <c r="E101" s="163" t="s">
        <v>1581</v>
      </c>
      <c r="F101" s="169"/>
      <c r="G101" s="145">
        <v>6666722.2399999993</v>
      </c>
      <c r="H101" s="145">
        <v>9709341.3200000022</v>
      </c>
      <c r="I101" s="103"/>
      <c r="J101" s="145">
        <v>-3042619.0800000029</v>
      </c>
      <c r="K101" s="146">
        <v>-0.31337028740895084</v>
      </c>
    </row>
    <row r="102" spans="1:11" ht="16.5" thickBot="1" x14ac:dyDescent="0.3">
      <c r="A102" s="129"/>
      <c r="B102" s="130" t="s">
        <v>1582</v>
      </c>
      <c r="C102" s="130"/>
      <c r="D102" s="130"/>
      <c r="E102" s="130"/>
      <c r="F102" s="131"/>
      <c r="G102" s="132">
        <v>399987.87000000011</v>
      </c>
      <c r="H102" s="132">
        <v>-2997634.6300000018</v>
      </c>
      <c r="I102" s="92"/>
      <c r="J102" s="132">
        <v>3397622.5000000019</v>
      </c>
      <c r="K102" s="176">
        <v>-1.1334344973189745</v>
      </c>
    </row>
    <row r="103" spans="1:11" ht="16.5" thickBot="1" x14ac:dyDescent="0.3">
      <c r="A103" s="177"/>
      <c r="B103" s="135"/>
      <c r="C103" s="178"/>
      <c r="D103" s="179"/>
      <c r="E103" s="178"/>
      <c r="F103" s="180"/>
      <c r="G103" s="138"/>
      <c r="H103" s="138"/>
      <c r="I103" s="103"/>
      <c r="J103" s="138">
        <v>0</v>
      </c>
      <c r="K103" s="138"/>
    </row>
    <row r="104" spans="1:11" ht="17.25" thickTop="1" thickBot="1" x14ac:dyDescent="0.3">
      <c r="A104" s="181" t="s">
        <v>1583</v>
      </c>
      <c r="B104" s="182"/>
      <c r="C104" s="182"/>
      <c r="D104" s="182"/>
      <c r="E104" s="182"/>
      <c r="F104" s="183"/>
      <c r="G104" s="184">
        <v>3465259.9099996993</v>
      </c>
      <c r="H104" s="184">
        <v>3352787.3699997738</v>
      </c>
      <c r="I104" s="185"/>
      <c r="J104" s="184">
        <v>112472.53999992553</v>
      </c>
      <c r="K104" s="186">
        <v>3.3545980579118298E-2</v>
      </c>
    </row>
    <row r="105" spans="1:11" ht="16.5" thickTop="1" x14ac:dyDescent="0.25">
      <c r="A105" s="187"/>
      <c r="B105" s="188"/>
      <c r="C105" s="188"/>
      <c r="D105" s="189"/>
      <c r="E105" s="190"/>
      <c r="F105" s="191"/>
      <c r="G105" s="192"/>
      <c r="H105" s="192"/>
      <c r="I105" s="185"/>
      <c r="J105" s="192">
        <v>0</v>
      </c>
      <c r="K105" s="192"/>
    </row>
    <row r="106" spans="1:11" ht="15.75" x14ac:dyDescent="0.25">
      <c r="A106" s="93" t="s">
        <v>1584</v>
      </c>
      <c r="B106" s="140" t="s">
        <v>1585</v>
      </c>
      <c r="C106" s="141"/>
      <c r="D106" s="140"/>
      <c r="E106" s="162"/>
      <c r="F106" s="164"/>
      <c r="G106" s="91"/>
      <c r="H106" s="91"/>
      <c r="I106" s="92"/>
      <c r="J106" s="91">
        <v>0</v>
      </c>
      <c r="K106" s="91"/>
    </row>
    <row r="107" spans="1:11" ht="15.75" x14ac:dyDescent="0.25">
      <c r="A107" s="114"/>
      <c r="B107" s="94" t="s">
        <v>1458</v>
      </c>
      <c r="C107" s="162" t="s">
        <v>1586</v>
      </c>
      <c r="D107" s="141"/>
      <c r="E107" s="162"/>
      <c r="F107" s="164"/>
      <c r="G107" s="124">
        <v>16879299.469999999</v>
      </c>
      <c r="H107" s="124">
        <v>17115335.039999999</v>
      </c>
      <c r="I107" s="92"/>
      <c r="J107" s="124">
        <v>-236035.5700000003</v>
      </c>
      <c r="K107" s="125">
        <v>-1.3790882237967589E-2</v>
      </c>
    </row>
    <row r="108" spans="1:11" ht="15.75" x14ac:dyDescent="0.25">
      <c r="A108" s="174"/>
      <c r="B108" s="175"/>
      <c r="C108" s="163"/>
      <c r="D108" s="99" t="s">
        <v>1460</v>
      </c>
      <c r="E108" s="163" t="s">
        <v>1587</v>
      </c>
      <c r="F108" s="169"/>
      <c r="G108" s="145">
        <v>15597779.640000001</v>
      </c>
      <c r="H108" s="145">
        <v>15702823.189999999</v>
      </c>
      <c r="I108" s="103"/>
      <c r="J108" s="145">
        <v>-105043.54999999888</v>
      </c>
      <c r="K108" s="146">
        <v>-6.6894690673772331E-3</v>
      </c>
    </row>
    <row r="109" spans="1:11" ht="15.75" x14ac:dyDescent="0.25">
      <c r="A109" s="174"/>
      <c r="B109" s="175"/>
      <c r="C109" s="163"/>
      <c r="D109" s="99" t="s">
        <v>1462</v>
      </c>
      <c r="E109" s="163" t="s">
        <v>1588</v>
      </c>
      <c r="F109" s="169"/>
      <c r="G109" s="145">
        <v>1031170.7800000001</v>
      </c>
      <c r="H109" s="145">
        <v>1166437.24</v>
      </c>
      <c r="I109" s="103"/>
      <c r="J109" s="145">
        <v>-135266.45999999985</v>
      </c>
      <c r="K109" s="146">
        <v>-0.11596548477824649</v>
      </c>
    </row>
    <row r="110" spans="1:11" ht="15.75" x14ac:dyDescent="0.25">
      <c r="A110" s="174"/>
      <c r="B110" s="175"/>
      <c r="C110" s="163"/>
      <c r="D110" s="99" t="s">
        <v>1475</v>
      </c>
      <c r="E110" s="163" t="s">
        <v>1589</v>
      </c>
      <c r="F110" s="169"/>
      <c r="G110" s="145">
        <v>250349.05000000002</v>
      </c>
      <c r="H110" s="145">
        <v>246074.61000000002</v>
      </c>
      <c r="I110" s="103"/>
      <c r="J110" s="145">
        <v>4274.4400000000023</v>
      </c>
      <c r="K110" s="146">
        <v>1.7370504010958313E-2</v>
      </c>
    </row>
    <row r="111" spans="1:11" ht="15.75" x14ac:dyDescent="0.25">
      <c r="A111" s="174"/>
      <c r="B111" s="175"/>
      <c r="C111" s="163"/>
      <c r="D111" s="99" t="s">
        <v>1481</v>
      </c>
      <c r="E111" s="163" t="s">
        <v>1590</v>
      </c>
      <c r="F111" s="169"/>
      <c r="G111" s="145">
        <v>0</v>
      </c>
      <c r="H111" s="145">
        <v>0</v>
      </c>
      <c r="I111" s="103"/>
      <c r="J111" s="145">
        <v>0</v>
      </c>
      <c r="K111" s="146">
        <v>0</v>
      </c>
    </row>
    <row r="112" spans="1:11" ht="15.75" x14ac:dyDescent="0.25">
      <c r="A112" s="114"/>
      <c r="B112" s="94" t="s">
        <v>1465</v>
      </c>
      <c r="C112" s="162" t="s">
        <v>1591</v>
      </c>
      <c r="D112" s="141"/>
      <c r="E112" s="162"/>
      <c r="F112" s="164"/>
      <c r="G112" s="145">
        <v>346110.76</v>
      </c>
      <c r="H112" s="145">
        <v>395202</v>
      </c>
      <c r="I112" s="92"/>
      <c r="J112" s="145">
        <v>-49091.239999999991</v>
      </c>
      <c r="K112" s="146">
        <v>-0.12421809606226687</v>
      </c>
    </row>
    <row r="113" spans="1:11" ht="16.5" thickBot="1" x14ac:dyDescent="0.3">
      <c r="A113" s="114"/>
      <c r="B113" s="94" t="s">
        <v>1467</v>
      </c>
      <c r="C113" s="162" t="s">
        <v>1592</v>
      </c>
      <c r="D113" s="141"/>
      <c r="E113" s="162"/>
      <c r="F113" s="164"/>
      <c r="G113" s="145">
        <v>0</v>
      </c>
      <c r="H113" s="145">
        <v>0</v>
      </c>
      <c r="I113" s="92"/>
      <c r="J113" s="145">
        <v>0</v>
      </c>
      <c r="K113" s="146">
        <v>0</v>
      </c>
    </row>
    <row r="114" spans="1:11" ht="16.5" thickBot="1" x14ac:dyDescent="0.3">
      <c r="A114" s="129"/>
      <c r="B114" s="130" t="s">
        <v>1593</v>
      </c>
      <c r="C114" s="130"/>
      <c r="D114" s="130"/>
      <c r="E114" s="130"/>
      <c r="F114" s="131"/>
      <c r="G114" s="132">
        <v>17225410.23</v>
      </c>
      <c r="H114" s="132">
        <v>17510537.039999999</v>
      </c>
      <c r="I114" s="92"/>
      <c r="J114" s="132">
        <v>-285126.80999999866</v>
      </c>
      <c r="K114" s="176">
        <v>-1.6283156213237344E-2</v>
      </c>
    </row>
    <row r="115" spans="1:11" ht="15.75" x14ac:dyDescent="0.25">
      <c r="A115" s="174"/>
      <c r="B115" s="99"/>
      <c r="C115" s="163"/>
      <c r="D115" s="196"/>
      <c r="E115" s="163"/>
      <c r="F115" s="169"/>
      <c r="G115" s="109"/>
      <c r="H115" s="109"/>
      <c r="I115" s="103"/>
      <c r="J115" s="109">
        <v>0</v>
      </c>
      <c r="K115" s="197">
        <v>-2.8083513218376953E-2</v>
      </c>
    </row>
    <row r="116" spans="1:11" ht="15.75" x14ac:dyDescent="0.25">
      <c r="A116" s="93" t="s">
        <v>1594</v>
      </c>
      <c r="B116" s="140"/>
      <c r="C116" s="141"/>
      <c r="D116" s="140"/>
      <c r="E116" s="162"/>
      <c r="F116" s="164"/>
      <c r="G116" s="198">
        <v>-13760150.320000302</v>
      </c>
      <c r="H116" s="198">
        <v>-14157749.670000225</v>
      </c>
      <c r="I116" s="185"/>
      <c r="J116" s="198">
        <v>397599.34999992326</v>
      </c>
      <c r="K116" s="199"/>
    </row>
    <row r="117" spans="1:11" ht="16.5" thickBot="1" x14ac:dyDescent="0.3">
      <c r="A117" s="200"/>
      <c r="B117" s="201"/>
      <c r="C117" s="202"/>
      <c r="D117" s="202"/>
      <c r="E117" s="203"/>
      <c r="F117" s="204"/>
      <c r="G117" s="205"/>
      <c r="H117" s="205"/>
      <c r="I117" s="103"/>
      <c r="J117" s="205">
        <v>0</v>
      </c>
      <c r="K117" s="206"/>
    </row>
  </sheetData>
  <mergeCells count="16">
    <mergeCell ref="B93:F93"/>
    <mergeCell ref="B102:F102"/>
    <mergeCell ref="A104:F104"/>
    <mergeCell ref="B114:F114"/>
    <mergeCell ref="K115:K117"/>
    <mergeCell ref="K2:K3"/>
    <mergeCell ref="B31:F31"/>
    <mergeCell ref="K32:K34"/>
    <mergeCell ref="B81:F81"/>
    <mergeCell ref="A83:F83"/>
    <mergeCell ref="B88:F88"/>
    <mergeCell ref="H2:H3"/>
    <mergeCell ref="J2:J3"/>
    <mergeCell ref="A1:G1"/>
    <mergeCell ref="A2:F3"/>
    <mergeCell ref="G2:G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view="pageBreakPreview" topLeftCell="A37" zoomScale="60" zoomScaleNormal="100" workbookViewId="0">
      <selection activeCell="C15" sqref="C15"/>
    </sheetView>
  </sheetViews>
  <sheetFormatPr defaultRowHeight="15" x14ac:dyDescent="0.25"/>
  <cols>
    <col min="1" max="1" width="5" customWidth="1"/>
    <col min="2" max="2" width="9.5703125" customWidth="1"/>
    <col min="3" max="3" width="58.85546875" customWidth="1"/>
    <col min="4" max="4" width="15.7109375" customWidth="1"/>
    <col min="5" max="5" width="16.140625" customWidth="1"/>
  </cols>
  <sheetData>
    <row r="1" spans="1:5" ht="15.75" x14ac:dyDescent="0.25">
      <c r="A1" s="207"/>
      <c r="B1" s="207"/>
      <c r="C1" s="208" t="s">
        <v>1595</v>
      </c>
      <c r="D1" s="208"/>
      <c r="E1" s="209"/>
    </row>
    <row r="2" spans="1:5" ht="15.75" thickBot="1" x14ac:dyDescent="0.3">
      <c r="A2" s="207"/>
      <c r="B2" s="207"/>
      <c r="C2" s="210"/>
      <c r="D2" s="210"/>
      <c r="E2" s="211"/>
    </row>
    <row r="3" spans="1:5" x14ac:dyDescent="0.25">
      <c r="A3" s="212" t="s">
        <v>1</v>
      </c>
      <c r="B3" s="213" t="s">
        <v>2</v>
      </c>
      <c r="C3" s="214" t="s">
        <v>1596</v>
      </c>
      <c r="D3" s="215" t="s">
        <v>1597</v>
      </c>
      <c r="E3" s="215" t="s">
        <v>1968</v>
      </c>
    </row>
    <row r="4" spans="1:5" ht="15.75" thickBot="1" x14ac:dyDescent="0.3">
      <c r="A4" s="216"/>
      <c r="B4" s="217"/>
      <c r="C4" s="218"/>
      <c r="D4" s="219"/>
      <c r="E4" s="219"/>
    </row>
    <row r="5" spans="1:5" x14ac:dyDescent="0.25">
      <c r="A5" s="4"/>
      <c r="B5" s="220" t="s">
        <v>1599</v>
      </c>
      <c r="C5" s="221" t="s">
        <v>1600</v>
      </c>
      <c r="D5" s="222">
        <f>D6+D33+D70</f>
        <v>169608931.74000001</v>
      </c>
      <c r="E5" s="223">
        <v>177579478.38</v>
      </c>
    </row>
    <row r="6" spans="1:5" x14ac:dyDescent="0.25">
      <c r="A6" s="6"/>
      <c r="B6" s="224" t="s">
        <v>1601</v>
      </c>
      <c r="C6" s="225" t="s">
        <v>1602</v>
      </c>
      <c r="D6" s="226">
        <f>D7+D10+D13+D18+D19-D28</f>
        <v>92779.22000000003</v>
      </c>
      <c r="E6" s="227">
        <v>157200</v>
      </c>
    </row>
    <row r="7" spans="1:5" x14ac:dyDescent="0.25">
      <c r="A7" s="8"/>
      <c r="B7" s="228" t="s">
        <v>1603</v>
      </c>
      <c r="C7" s="229" t="s">
        <v>1604</v>
      </c>
      <c r="D7" s="230">
        <f>D8-D9</f>
        <v>0</v>
      </c>
      <c r="E7" s="231">
        <v>0</v>
      </c>
    </row>
    <row r="8" spans="1:5" x14ac:dyDescent="0.25">
      <c r="A8" s="6"/>
      <c r="B8" s="232" t="s">
        <v>1605</v>
      </c>
      <c r="C8" s="233" t="s">
        <v>1606</v>
      </c>
      <c r="D8" s="234">
        <f>SUMIF('[1]PdC SP'!$AB:$AB,$B:$B,'[1]PdC SP'!W:W)</f>
        <v>0</v>
      </c>
      <c r="E8" s="235">
        <v>0</v>
      </c>
    </row>
    <row r="9" spans="1:5" ht="25.5" x14ac:dyDescent="0.25">
      <c r="A9" s="6"/>
      <c r="B9" s="232" t="s">
        <v>1607</v>
      </c>
      <c r="C9" s="233" t="s">
        <v>1608</v>
      </c>
      <c r="D9" s="236">
        <f>-SUMIF('[1]PdC SP'!$AB:$AB,$B:$B,'[1]PdC SP'!W:W)</f>
        <v>0</v>
      </c>
      <c r="E9" s="237">
        <v>0</v>
      </c>
    </row>
    <row r="10" spans="1:5" x14ac:dyDescent="0.25">
      <c r="A10" s="6"/>
      <c r="B10" s="228" t="s">
        <v>1609</v>
      </c>
      <c r="C10" s="229" t="s">
        <v>1610</v>
      </c>
      <c r="D10" s="230">
        <f>D11-D12</f>
        <v>0</v>
      </c>
      <c r="E10" s="231">
        <v>0</v>
      </c>
    </row>
    <row r="11" spans="1:5" x14ac:dyDescent="0.25">
      <c r="A11" s="6"/>
      <c r="B11" s="232" t="s">
        <v>1611</v>
      </c>
      <c r="C11" s="233" t="s">
        <v>1612</v>
      </c>
      <c r="D11" s="234">
        <f>SUMIF('[1]PdC SP'!$AB:$AB,$B:$B,'[1]PdC SP'!W:W)</f>
        <v>0</v>
      </c>
      <c r="E11" s="235">
        <v>0</v>
      </c>
    </row>
    <row r="12" spans="1:5" x14ac:dyDescent="0.25">
      <c r="A12" s="6"/>
      <c r="B12" s="232" t="s">
        <v>1613</v>
      </c>
      <c r="C12" s="233" t="s">
        <v>1614</v>
      </c>
      <c r="D12" s="236">
        <f>-SUMIF('[1]PdC SP'!$AB:$AB,$B:$B,'[1]PdC SP'!W:W)</f>
        <v>0</v>
      </c>
      <c r="E12" s="237">
        <v>0</v>
      </c>
    </row>
    <row r="13" spans="1:5" ht="25.5" x14ac:dyDescent="0.25">
      <c r="A13" s="6"/>
      <c r="B13" s="228" t="s">
        <v>1615</v>
      </c>
      <c r="C13" s="229" t="s">
        <v>1616</v>
      </c>
      <c r="D13" s="230">
        <f>D14+D15+D16+D17</f>
        <v>0</v>
      </c>
      <c r="E13" s="231">
        <v>0</v>
      </c>
    </row>
    <row r="14" spans="1:5" ht="38.25" x14ac:dyDescent="0.25">
      <c r="A14" s="6"/>
      <c r="B14" s="232" t="s">
        <v>1617</v>
      </c>
      <c r="C14" s="233" t="s">
        <v>1618</v>
      </c>
      <c r="D14" s="234">
        <f>SUMIF('[1]PdC SP'!$AB:$AB,$B:$B,'[1]PdC SP'!W:W)</f>
        <v>0</v>
      </c>
      <c r="E14" s="235">
        <v>0</v>
      </c>
    </row>
    <row r="15" spans="1:5" ht="38.25" x14ac:dyDescent="0.25">
      <c r="A15" s="6"/>
      <c r="B15" s="232" t="s">
        <v>1619</v>
      </c>
      <c r="C15" s="233" t="s">
        <v>1620</v>
      </c>
      <c r="D15" s="236">
        <f>SUMIF('[1]PdC SP'!$AB:$AB,$B:$B,'[1]PdC SP'!W:W)</f>
        <v>0</v>
      </c>
      <c r="E15" s="237">
        <v>0</v>
      </c>
    </row>
    <row r="16" spans="1:5" ht="25.5" x14ac:dyDescent="0.25">
      <c r="A16" s="6"/>
      <c r="B16" s="232" t="s">
        <v>1621</v>
      </c>
      <c r="C16" s="233" t="s">
        <v>1622</v>
      </c>
      <c r="D16" s="234">
        <f>SUMIF('[1]PdC SP'!$AB:$AB,$B:$B,'[1]PdC SP'!W:W)</f>
        <v>102664.6</v>
      </c>
      <c r="E16" s="235">
        <v>102664.6</v>
      </c>
    </row>
    <row r="17" spans="1:5" ht="25.5" x14ac:dyDescent="0.25">
      <c r="A17" s="6"/>
      <c r="B17" s="232" t="s">
        <v>1623</v>
      </c>
      <c r="C17" s="233" t="s">
        <v>1624</v>
      </c>
      <c r="D17" s="236">
        <f>SUMIF('[1]PdC SP'!$AB:$AB,$B:$B,'[1]PdC SP'!W:W)</f>
        <v>-102664.6</v>
      </c>
      <c r="E17" s="237">
        <v>102664.6</v>
      </c>
    </row>
    <row r="18" spans="1:5" x14ac:dyDescent="0.25">
      <c r="A18" s="6"/>
      <c r="B18" s="228" t="s">
        <v>1625</v>
      </c>
      <c r="C18" s="229" t="s">
        <v>1626</v>
      </c>
      <c r="D18" s="234">
        <f>SUMIF('[1]PdC SP'!$AB:$AB,$B:$B,'[1]PdC SP'!W:W)</f>
        <v>0</v>
      </c>
      <c r="E18" s="235">
        <v>0</v>
      </c>
    </row>
    <row r="19" spans="1:5" x14ac:dyDescent="0.25">
      <c r="A19" s="6"/>
      <c r="B19" s="228" t="s">
        <v>1627</v>
      </c>
      <c r="C19" s="229" t="s">
        <v>1628</v>
      </c>
      <c r="D19" s="230">
        <f>D20+D21+D22+D23+D24+D25+D26+D27</f>
        <v>92779.22000000003</v>
      </c>
      <c r="E19" s="231">
        <v>157200</v>
      </c>
    </row>
    <row r="20" spans="1:5" x14ac:dyDescent="0.25">
      <c r="A20" s="6"/>
      <c r="B20" s="232" t="s">
        <v>1629</v>
      </c>
      <c r="C20" s="233" t="s">
        <v>1630</v>
      </c>
      <c r="D20" s="234">
        <f>SUMIF('[1]PdC SP'!$AB:$AB,$B:$B,'[1]PdC SP'!W:W)</f>
        <v>377237.19</v>
      </c>
      <c r="E20" s="235">
        <v>374188</v>
      </c>
    </row>
    <row r="21" spans="1:5" ht="25.5" x14ac:dyDescent="0.25">
      <c r="A21" s="6"/>
      <c r="B21" s="232" t="s">
        <v>1631</v>
      </c>
      <c r="C21" s="233" t="s">
        <v>1632</v>
      </c>
      <c r="D21" s="236">
        <f>SUMIF('[1]PdC SP'!$AB:$AB,$B:$B,'[1]PdC SP'!W:W)</f>
        <v>-284457.96999999997</v>
      </c>
      <c r="E21" s="237">
        <v>216988</v>
      </c>
    </row>
    <row r="22" spans="1:5" x14ac:dyDescent="0.25">
      <c r="A22" s="6"/>
      <c r="B22" s="232" t="s">
        <v>1633</v>
      </c>
      <c r="C22" s="233" t="s">
        <v>1634</v>
      </c>
      <c r="D22" s="234">
        <f>SUMIF('[1]PdC SP'!$AB:$AB,$B:$B,'[1]PdC SP'!W:W)</f>
        <v>0</v>
      </c>
      <c r="E22" s="235">
        <v>0</v>
      </c>
    </row>
    <row r="23" spans="1:5" x14ac:dyDescent="0.25">
      <c r="A23" s="6"/>
      <c r="B23" s="232" t="s">
        <v>1635</v>
      </c>
      <c r="C23" s="233" t="s">
        <v>1636</v>
      </c>
      <c r="D23" s="236">
        <f>SUMIF('[1]PdC SP'!$AB:$AB,$B:$B,'[1]PdC SP'!W:W)</f>
        <v>0</v>
      </c>
      <c r="E23" s="237">
        <v>0</v>
      </c>
    </row>
    <row r="24" spans="1:5" x14ac:dyDescent="0.25">
      <c r="A24" s="6"/>
      <c r="B24" s="232" t="s">
        <v>1637</v>
      </c>
      <c r="C24" s="233" t="s">
        <v>1638</v>
      </c>
      <c r="D24" s="234">
        <f>SUMIF('[1]PdC SP'!$AB:$AB,$B:$B,'[1]PdC SP'!W:W)</f>
        <v>0</v>
      </c>
      <c r="E24" s="235">
        <v>0</v>
      </c>
    </row>
    <row r="25" spans="1:5" x14ac:dyDescent="0.25">
      <c r="A25" s="6"/>
      <c r="B25" s="232" t="s">
        <v>1639</v>
      </c>
      <c r="C25" s="233" t="s">
        <v>1640</v>
      </c>
      <c r="D25" s="236">
        <f>SUMIF('[1]PdC SP'!$AB:$AB,$B:$B,'[1]PdC SP'!W:W)</f>
        <v>0</v>
      </c>
      <c r="E25" s="237">
        <v>0</v>
      </c>
    </row>
    <row r="26" spans="1:5" x14ac:dyDescent="0.25">
      <c r="A26" s="6"/>
      <c r="B26" s="232" t="s">
        <v>1641</v>
      </c>
      <c r="C26" s="233" t="s">
        <v>1642</v>
      </c>
      <c r="D26" s="234">
        <f>SUMIF('[1]PdC SP'!$AB:$AB,$B:$B,'[1]PdC SP'!W:W)</f>
        <v>0</v>
      </c>
      <c r="E26" s="235">
        <v>0</v>
      </c>
    </row>
    <row r="27" spans="1:5" ht="25.5" x14ac:dyDescent="0.25">
      <c r="A27" s="6"/>
      <c r="B27" s="232" t="s">
        <v>1643</v>
      </c>
      <c r="C27" s="233" t="s">
        <v>1644</v>
      </c>
      <c r="D27" s="236">
        <f>SUMIF('[1]PdC SP'!$AB:$AB,$B:$B,'[1]PdC SP'!W:W)</f>
        <v>0</v>
      </c>
      <c r="E27" s="237">
        <v>0</v>
      </c>
    </row>
    <row r="28" spans="1:5" ht="25.5" x14ac:dyDescent="0.25">
      <c r="A28" s="6"/>
      <c r="B28" s="228" t="s">
        <v>1645</v>
      </c>
      <c r="C28" s="229" t="s">
        <v>1646</v>
      </c>
      <c r="D28" s="230">
        <f>SUM(D29:D32)</f>
        <v>0</v>
      </c>
      <c r="E28" s="231">
        <v>0</v>
      </c>
    </row>
    <row r="29" spans="1:5" ht="25.5" x14ac:dyDescent="0.25">
      <c r="A29" s="6"/>
      <c r="B29" s="232" t="s">
        <v>1647</v>
      </c>
      <c r="C29" s="233" t="s">
        <v>1648</v>
      </c>
      <c r="D29" s="234">
        <f>SUMIF('[1]PdC SP'!$AB:$AB,$B:$B,'[1]PdC SP'!W:W)</f>
        <v>0</v>
      </c>
      <c r="E29" s="235">
        <v>0</v>
      </c>
    </row>
    <row r="30" spans="1:5" x14ac:dyDescent="0.25">
      <c r="A30" s="6"/>
      <c r="B30" s="232" t="s">
        <v>1649</v>
      </c>
      <c r="C30" s="233" t="s">
        <v>1650</v>
      </c>
      <c r="D30" s="234">
        <f>SUMIF('[1]PdC SP'!$AB:$AB,$B:$B,'[1]PdC SP'!W:W)</f>
        <v>0</v>
      </c>
      <c r="E30" s="235">
        <v>0</v>
      </c>
    </row>
    <row r="31" spans="1:5" ht="25.5" x14ac:dyDescent="0.25">
      <c r="A31" s="6"/>
      <c r="B31" s="232" t="s">
        <v>1651</v>
      </c>
      <c r="C31" s="233" t="s">
        <v>1652</v>
      </c>
      <c r="D31" s="234">
        <f>SUMIF('[1]PdC SP'!$AB:$AB,$B:$B,'[1]PdC SP'!W:W)</f>
        <v>0</v>
      </c>
      <c r="E31" s="235">
        <v>0</v>
      </c>
    </row>
    <row r="32" spans="1:5" ht="25.5" x14ac:dyDescent="0.25">
      <c r="A32" s="6"/>
      <c r="B32" s="232" t="s">
        <v>1653</v>
      </c>
      <c r="C32" s="233" t="s">
        <v>1654</v>
      </c>
      <c r="D32" s="234">
        <f>SUMIF('[1]PdC SP'!$AB:$AB,$B:$B,'[1]PdC SP'!W:W)</f>
        <v>0</v>
      </c>
      <c r="E32" s="235">
        <v>0</v>
      </c>
    </row>
    <row r="33" spans="1:5" x14ac:dyDescent="0.25">
      <c r="A33" s="6"/>
      <c r="B33" s="224" t="s">
        <v>1655</v>
      </c>
      <c r="C33" s="225" t="s">
        <v>1656</v>
      </c>
      <c r="D33" s="226">
        <f>D34+D37+D44+D47+D50+D53+D56+D57+D60-D61</f>
        <v>169507682.84</v>
      </c>
      <c r="E33" s="227">
        <v>177413808.69999999</v>
      </c>
    </row>
    <row r="34" spans="1:5" x14ac:dyDescent="0.25">
      <c r="A34" s="6"/>
      <c r="B34" s="228" t="s">
        <v>1657</v>
      </c>
      <c r="C34" s="229" t="s">
        <v>1658</v>
      </c>
      <c r="D34" s="230">
        <f>SUM(D35:D36)</f>
        <v>2263880.09</v>
      </c>
      <c r="E34" s="231">
        <v>2263880.09</v>
      </c>
    </row>
    <row r="35" spans="1:5" x14ac:dyDescent="0.25">
      <c r="A35" s="6"/>
      <c r="B35" s="238" t="s">
        <v>1659</v>
      </c>
      <c r="C35" s="239" t="s">
        <v>1660</v>
      </c>
      <c r="D35" s="234">
        <f>SUMIF('[1]PdC SP'!$AB:$AB,$B:$B,'[1]PdC SP'!W:W)</f>
        <v>0</v>
      </c>
      <c r="E35" s="235">
        <v>0</v>
      </c>
    </row>
    <row r="36" spans="1:5" x14ac:dyDescent="0.25">
      <c r="A36" s="6"/>
      <c r="B36" s="238" t="s">
        <v>1661</v>
      </c>
      <c r="C36" s="239" t="s">
        <v>1662</v>
      </c>
      <c r="D36" s="234">
        <f>SUMIF('[1]PdC SP'!$AB:$AB,$B:$B,'[1]PdC SP'!W:W)</f>
        <v>2263880.09</v>
      </c>
      <c r="E36" s="235">
        <v>2263880.09</v>
      </c>
    </row>
    <row r="37" spans="1:5" x14ac:dyDescent="0.25">
      <c r="A37" s="6"/>
      <c r="B37" s="228" t="s">
        <v>1663</v>
      </c>
      <c r="C37" s="229" t="s">
        <v>1664</v>
      </c>
      <c r="D37" s="230">
        <f>D38+D41</f>
        <v>139659062.5</v>
      </c>
      <c r="E37" s="231">
        <v>145582304.66</v>
      </c>
    </row>
    <row r="38" spans="1:5" x14ac:dyDescent="0.25">
      <c r="A38" s="6"/>
      <c r="B38" s="238" t="s">
        <v>1665</v>
      </c>
      <c r="C38" s="239" t="s">
        <v>1666</v>
      </c>
      <c r="D38" s="240">
        <f>+D39-D40</f>
        <v>0</v>
      </c>
      <c r="E38" s="241">
        <v>0</v>
      </c>
    </row>
    <row r="39" spans="1:5" ht="25.5" x14ac:dyDescent="0.25">
      <c r="A39" s="6"/>
      <c r="B39" s="232" t="s">
        <v>1667</v>
      </c>
      <c r="C39" s="233" t="s">
        <v>1668</v>
      </c>
      <c r="D39" s="234">
        <f>SUMIF('[1]PdC SP'!$AB:$AB,$B:$B,'[1]PdC SP'!W:W)</f>
        <v>0</v>
      </c>
      <c r="E39" s="235">
        <v>0</v>
      </c>
    </row>
    <row r="40" spans="1:5" ht="25.5" x14ac:dyDescent="0.25">
      <c r="A40" s="6"/>
      <c r="B40" s="232" t="s">
        <v>1669</v>
      </c>
      <c r="C40" s="233" t="s">
        <v>1670</v>
      </c>
      <c r="D40" s="236">
        <f>-SUMIF('[1]PdC SP'!$AB:$AB,$B:$B,'[1]PdC SP'!W:W)</f>
        <v>0</v>
      </c>
      <c r="E40" s="237">
        <v>0</v>
      </c>
    </row>
    <row r="41" spans="1:5" x14ac:dyDescent="0.25">
      <c r="A41" s="6"/>
      <c r="B41" s="238" t="s">
        <v>1671</v>
      </c>
      <c r="C41" s="239" t="s">
        <v>1672</v>
      </c>
      <c r="D41" s="240">
        <f>+D42+D43</f>
        <v>139659062.5</v>
      </c>
      <c r="E41" s="241">
        <v>145582304.66</v>
      </c>
    </row>
    <row r="42" spans="1:5" x14ac:dyDescent="0.25">
      <c r="A42" s="6"/>
      <c r="B42" s="232" t="s">
        <v>1673</v>
      </c>
      <c r="C42" s="233" t="s">
        <v>1674</v>
      </c>
      <c r="D42" s="234">
        <f>SUMIF('[1]PdC SP'!$AB:$AB,$B:$B,'[1]PdC SP'!W:W)</f>
        <v>285384102.80000001</v>
      </c>
      <c r="E42" s="235">
        <v>282783421.82999998</v>
      </c>
    </row>
    <row r="43" spans="1:5" ht="25.5" x14ac:dyDescent="0.25">
      <c r="A43" s="6"/>
      <c r="B43" s="232" t="s">
        <v>1675</v>
      </c>
      <c r="C43" s="233" t="s">
        <v>1676</v>
      </c>
      <c r="D43" s="236">
        <f>SUMIF('[1]PdC SP'!$AB:$AB,$B:$B,'[1]PdC SP'!W:W)</f>
        <v>-145725040.30000001</v>
      </c>
      <c r="E43" s="237">
        <v>137201117.16999999</v>
      </c>
    </row>
    <row r="44" spans="1:5" x14ac:dyDescent="0.25">
      <c r="A44" s="6"/>
      <c r="B44" s="228" t="s">
        <v>1677</v>
      </c>
      <c r="C44" s="229" t="s">
        <v>1678</v>
      </c>
      <c r="D44" s="230">
        <f>+D45+D46</f>
        <v>9594780.6199999973</v>
      </c>
      <c r="E44" s="231">
        <v>10626616.319999997</v>
      </c>
    </row>
    <row r="45" spans="1:5" x14ac:dyDescent="0.25">
      <c r="A45" s="6"/>
      <c r="B45" s="232" t="s">
        <v>1679</v>
      </c>
      <c r="C45" s="233" t="s">
        <v>1680</v>
      </c>
      <c r="D45" s="234">
        <f>SUMIF('[1]PdC SP'!$AB:$AB,$B:$B,'[1]PdC SP'!W:W)</f>
        <v>35360711.479999997</v>
      </c>
      <c r="E45" s="235">
        <v>35360711.479999997</v>
      </c>
    </row>
    <row r="46" spans="1:5" x14ac:dyDescent="0.25">
      <c r="A46" s="6"/>
      <c r="B46" s="232" t="s">
        <v>1681</v>
      </c>
      <c r="C46" s="233" t="s">
        <v>1682</v>
      </c>
      <c r="D46" s="236">
        <f>SUMIF('[1]PdC SP'!$AB:$AB,$B:$B,'[1]PdC SP'!W:W)</f>
        <v>-25765930.859999999</v>
      </c>
      <c r="E46" s="237">
        <v>24734095.16</v>
      </c>
    </row>
    <row r="47" spans="1:5" x14ac:dyDescent="0.25">
      <c r="A47" s="6"/>
      <c r="B47" s="228" t="s">
        <v>1683</v>
      </c>
      <c r="C47" s="229" t="s">
        <v>1684</v>
      </c>
      <c r="D47" s="230">
        <f>+D48+D49</f>
        <v>9782655.7700000107</v>
      </c>
      <c r="E47" s="231">
        <v>11025187.010000005</v>
      </c>
    </row>
    <row r="48" spans="1:5" x14ac:dyDescent="0.25">
      <c r="A48" s="6"/>
      <c r="B48" s="232" t="s">
        <v>1685</v>
      </c>
      <c r="C48" s="233" t="s">
        <v>1686</v>
      </c>
      <c r="D48" s="234">
        <f>SUMIF('[1]PdC SP'!$AB:$AB,$B:$B,'[1]PdC SP'!W:W)</f>
        <v>124153789.09</v>
      </c>
      <c r="E48" s="235">
        <v>121508230.34</v>
      </c>
    </row>
    <row r="49" spans="1:5" ht="25.5" x14ac:dyDescent="0.25">
      <c r="A49" s="6"/>
      <c r="B49" s="232" t="s">
        <v>1687</v>
      </c>
      <c r="C49" s="233" t="s">
        <v>1688</v>
      </c>
      <c r="D49" s="236">
        <f>SUMIF('[1]PdC SP'!$AB:$AB,$B:$B,'[1]PdC SP'!W:W)</f>
        <v>-114371133.31999999</v>
      </c>
      <c r="E49" s="237">
        <v>110483043.33</v>
      </c>
    </row>
    <row r="50" spans="1:5" x14ac:dyDescent="0.25">
      <c r="A50" s="6"/>
      <c r="B50" s="228" t="s">
        <v>1689</v>
      </c>
      <c r="C50" s="229" t="s">
        <v>1690</v>
      </c>
      <c r="D50" s="230">
        <f>+D51+D52</f>
        <v>176078.72000000067</v>
      </c>
      <c r="E50" s="231">
        <v>358382.99000000022</v>
      </c>
    </row>
    <row r="51" spans="1:5" x14ac:dyDescent="0.25">
      <c r="A51" s="6"/>
      <c r="B51" s="232" t="s">
        <v>1691</v>
      </c>
      <c r="C51" s="233" t="s">
        <v>1692</v>
      </c>
      <c r="D51" s="234">
        <f>SUMIF('[1]PdC SP'!$AB:$AB,$B:$B,'[1]PdC SP'!W:W)</f>
        <v>15397312.930000002</v>
      </c>
      <c r="E51" s="235">
        <v>15306982.459999999</v>
      </c>
    </row>
    <row r="52" spans="1:5" x14ac:dyDescent="0.25">
      <c r="A52" s="6"/>
      <c r="B52" s="232" t="s">
        <v>1693</v>
      </c>
      <c r="C52" s="233" t="s">
        <v>1694</v>
      </c>
      <c r="D52" s="236">
        <f>SUMIF('[1]PdC SP'!$AB:$AB,$B:$B,'[1]PdC SP'!W:W)</f>
        <v>-15221234.210000001</v>
      </c>
      <c r="E52" s="237">
        <v>14948599.469999999</v>
      </c>
    </row>
    <row r="53" spans="1:5" x14ac:dyDescent="0.25">
      <c r="A53" s="6"/>
      <c r="B53" s="228" t="s">
        <v>1695</v>
      </c>
      <c r="C53" s="229" t="s">
        <v>1696</v>
      </c>
      <c r="D53" s="230">
        <f>+D54+D55</f>
        <v>1187625.2599999998</v>
      </c>
      <c r="E53" s="231">
        <v>259199.11000000034</v>
      </c>
    </row>
    <row r="54" spans="1:5" x14ac:dyDescent="0.25">
      <c r="A54" s="6"/>
      <c r="B54" s="232" t="s">
        <v>1697</v>
      </c>
      <c r="C54" s="233" t="s">
        <v>1698</v>
      </c>
      <c r="D54" s="234">
        <f>SUMIF('[1]PdC SP'!$AB:$AB,$B:$B,'[1]PdC SP'!W:W)</f>
        <v>5735220.3099999996</v>
      </c>
      <c r="E54" s="235">
        <v>4501347.82</v>
      </c>
    </row>
    <row r="55" spans="1:5" x14ac:dyDescent="0.25">
      <c r="A55" s="6"/>
      <c r="B55" s="232" t="s">
        <v>1699</v>
      </c>
      <c r="C55" s="233" t="s">
        <v>1700</v>
      </c>
      <c r="D55" s="236">
        <f>SUMIF('[1]PdC SP'!$AB:$AB,$B:$B,'[1]PdC SP'!W:W)</f>
        <v>-4547595.05</v>
      </c>
      <c r="E55" s="237">
        <v>4242148.71</v>
      </c>
    </row>
    <row r="56" spans="1:5" x14ac:dyDescent="0.25">
      <c r="A56" s="6"/>
      <c r="B56" s="228" t="s">
        <v>1701</v>
      </c>
      <c r="C56" s="229" t="s">
        <v>1702</v>
      </c>
      <c r="D56" s="234">
        <f>SUMIF('[1]PdC SP'!$AB:$AB,$B:$B,'[1]PdC SP'!W:W)</f>
        <v>0</v>
      </c>
      <c r="E56" s="235">
        <v>0</v>
      </c>
    </row>
    <row r="57" spans="1:5" x14ac:dyDescent="0.25">
      <c r="A57" s="6"/>
      <c r="B57" s="228" t="s">
        <v>1703</v>
      </c>
      <c r="C57" s="229" t="s">
        <v>1704</v>
      </c>
      <c r="D57" s="230">
        <f>+D58+D59</f>
        <v>256145.14999999851</v>
      </c>
      <c r="E57" s="231">
        <v>710783.78999999911</v>
      </c>
    </row>
    <row r="58" spans="1:5" x14ac:dyDescent="0.25">
      <c r="A58" s="6"/>
      <c r="B58" s="232" t="s">
        <v>1705</v>
      </c>
      <c r="C58" s="233" t="s">
        <v>1706</v>
      </c>
      <c r="D58" s="234">
        <f>SUMIF('[1]PdC SP'!$AB:$AB,$B:$B,'[1]PdC SP'!W:W)</f>
        <v>17902908.239999998</v>
      </c>
      <c r="E58" s="235">
        <v>17706234.709999997</v>
      </c>
    </row>
    <row r="59" spans="1:5" ht="25.5" x14ac:dyDescent="0.25">
      <c r="A59" s="6"/>
      <c r="B59" s="232" t="s">
        <v>1707</v>
      </c>
      <c r="C59" s="233" t="s">
        <v>1708</v>
      </c>
      <c r="D59" s="236">
        <f>SUMIF('[1]PdC SP'!$AB:$AB,$B:$B,'[1]PdC SP'!W:W)</f>
        <v>-17646763.09</v>
      </c>
      <c r="E59" s="237">
        <v>16995450.919999998</v>
      </c>
    </row>
    <row r="60" spans="1:5" x14ac:dyDescent="0.25">
      <c r="A60" s="6"/>
      <c r="B60" s="228" t="s">
        <v>1709</v>
      </c>
      <c r="C60" s="229" t="s">
        <v>1710</v>
      </c>
      <c r="D60" s="234">
        <f>SUMIF('[1]PdC SP'!$AB:$AB,$B:$B,'[1]PdC SP'!W:W)</f>
        <v>6587454.7300000004</v>
      </c>
      <c r="E60" s="235">
        <v>6587454.7300000004</v>
      </c>
    </row>
    <row r="61" spans="1:5" ht="25.5" x14ac:dyDescent="0.25">
      <c r="A61" s="6"/>
      <c r="B61" s="228" t="s">
        <v>1711</v>
      </c>
      <c r="C61" s="229" t="s">
        <v>1712</v>
      </c>
      <c r="D61" s="230">
        <f>SUM(D62:D69)</f>
        <v>0</v>
      </c>
      <c r="E61" s="231">
        <v>0</v>
      </c>
    </row>
    <row r="62" spans="1:5" x14ac:dyDescent="0.25">
      <c r="A62" s="6"/>
      <c r="B62" s="232" t="s">
        <v>1713</v>
      </c>
      <c r="C62" s="233" t="s">
        <v>1714</v>
      </c>
      <c r="D62" s="234">
        <f>SUMIF('[1]PdC SP'!$AB:$AB,$B:$B,'[1]PdC SP'!W:W)</f>
        <v>0</v>
      </c>
      <c r="E62" s="235">
        <v>0</v>
      </c>
    </row>
    <row r="63" spans="1:5" x14ac:dyDescent="0.25">
      <c r="A63" s="6"/>
      <c r="B63" s="232" t="s">
        <v>1715</v>
      </c>
      <c r="C63" s="233" t="s">
        <v>1716</v>
      </c>
      <c r="D63" s="234">
        <f>SUMIF('[1]PdC SP'!$AB:$AB,$B:$B,'[1]PdC SP'!W:W)</f>
        <v>0</v>
      </c>
      <c r="E63" s="235">
        <v>0</v>
      </c>
    </row>
    <row r="64" spans="1:5" x14ac:dyDescent="0.25">
      <c r="A64" s="6"/>
      <c r="B64" s="232" t="s">
        <v>1717</v>
      </c>
      <c r="C64" s="233" t="s">
        <v>1718</v>
      </c>
      <c r="D64" s="234">
        <f>SUMIF('[1]PdC SP'!$AB:$AB,$B:$B,'[1]PdC SP'!W:W)</f>
        <v>0</v>
      </c>
      <c r="E64" s="235">
        <v>0</v>
      </c>
    </row>
    <row r="65" spans="1:5" ht="25.5" x14ac:dyDescent="0.25">
      <c r="A65" s="6"/>
      <c r="B65" s="232" t="s">
        <v>1719</v>
      </c>
      <c r="C65" s="233" t="s">
        <v>1720</v>
      </c>
      <c r="D65" s="234">
        <f>SUMIF('[1]PdC SP'!$AB:$AB,$B:$B,'[1]PdC SP'!W:W)</f>
        <v>0</v>
      </c>
      <c r="E65" s="235">
        <v>0</v>
      </c>
    </row>
    <row r="66" spans="1:5" x14ac:dyDescent="0.25">
      <c r="A66" s="6"/>
      <c r="B66" s="232" t="s">
        <v>1721</v>
      </c>
      <c r="C66" s="233" t="s">
        <v>1722</v>
      </c>
      <c r="D66" s="234">
        <f>SUMIF('[1]PdC SP'!$AB:$AB,$B:$B,'[1]PdC SP'!W:W)</f>
        <v>0</v>
      </c>
      <c r="E66" s="235">
        <v>0</v>
      </c>
    </row>
    <row r="67" spans="1:5" x14ac:dyDescent="0.25">
      <c r="A67" s="6"/>
      <c r="B67" s="232" t="s">
        <v>1723</v>
      </c>
      <c r="C67" s="233" t="s">
        <v>1724</v>
      </c>
      <c r="D67" s="234">
        <f>SUMIF('[1]PdC SP'!$AB:$AB,$B:$B,'[1]PdC SP'!W:W)</f>
        <v>0</v>
      </c>
      <c r="E67" s="235">
        <v>0</v>
      </c>
    </row>
    <row r="68" spans="1:5" x14ac:dyDescent="0.25">
      <c r="A68" s="6"/>
      <c r="B68" s="232" t="s">
        <v>1725</v>
      </c>
      <c r="C68" s="233" t="s">
        <v>1726</v>
      </c>
      <c r="D68" s="234">
        <f>SUMIF('[1]PdC SP'!$AB:$AB,$B:$B,'[1]PdC SP'!W:W)</f>
        <v>0</v>
      </c>
      <c r="E68" s="235">
        <v>0</v>
      </c>
    </row>
    <row r="69" spans="1:5" ht="25.5" x14ac:dyDescent="0.25">
      <c r="A69" s="6"/>
      <c r="B69" s="232" t="s">
        <v>1727</v>
      </c>
      <c r="C69" s="233" t="s">
        <v>1728</v>
      </c>
      <c r="D69" s="234">
        <f>-SUMIF('[1]PdC SP'!$AB:$AB,$B:$B,'[1]PdC SP'!W:W)</f>
        <v>0</v>
      </c>
      <c r="E69" s="235">
        <v>0</v>
      </c>
    </row>
    <row r="70" spans="1:5" x14ac:dyDescent="0.25">
      <c r="A70" s="6"/>
      <c r="B70" s="224" t="s">
        <v>1729</v>
      </c>
      <c r="C70" s="225" t="s">
        <v>1730</v>
      </c>
      <c r="D70" s="226">
        <f>SUM(D71+D76)</f>
        <v>8469.68</v>
      </c>
      <c r="E70" s="227">
        <v>8469.68</v>
      </c>
    </row>
    <row r="71" spans="1:5" x14ac:dyDescent="0.25">
      <c r="A71" s="6"/>
      <c r="B71" s="228" t="s">
        <v>1731</v>
      </c>
      <c r="C71" s="229" t="s">
        <v>1732</v>
      </c>
      <c r="D71" s="230">
        <f>SUM(D72:D75)</f>
        <v>0</v>
      </c>
      <c r="E71" s="231">
        <v>0</v>
      </c>
    </row>
    <row r="72" spans="1:5" x14ac:dyDescent="0.25">
      <c r="A72" s="6"/>
      <c r="B72" s="232" t="s">
        <v>1733</v>
      </c>
      <c r="C72" s="233" t="s">
        <v>1734</v>
      </c>
      <c r="D72" s="234">
        <f>SUMIF('[1]PdC SP'!$AB:$AB,$B:$B,'[1]PdC SP'!W:W)</f>
        <v>0</v>
      </c>
      <c r="E72" s="235">
        <v>0</v>
      </c>
    </row>
    <row r="73" spans="1:5" x14ac:dyDescent="0.25">
      <c r="A73" s="6"/>
      <c r="B73" s="232" t="s">
        <v>1735</v>
      </c>
      <c r="C73" s="233" t="s">
        <v>1736</v>
      </c>
      <c r="D73" s="234">
        <f>SUMIF('[1]PdC SP'!$AB:$AB,$B:$B,'[1]PdC SP'!W:W)</f>
        <v>0</v>
      </c>
      <c r="E73" s="235">
        <v>0</v>
      </c>
    </row>
    <row r="74" spans="1:5" x14ac:dyDescent="0.25">
      <c r="A74" s="6"/>
      <c r="B74" s="232" t="s">
        <v>1737</v>
      </c>
      <c r="C74" s="242" t="s">
        <v>1738</v>
      </c>
      <c r="D74" s="234">
        <f>SUMIF('[1]PdC SP'!$AB:$AB,$B:$B,'[1]PdC SP'!W:W)</f>
        <v>0</v>
      </c>
      <c r="E74" s="235">
        <v>0</v>
      </c>
    </row>
    <row r="75" spans="1:5" x14ac:dyDescent="0.25">
      <c r="A75" s="6"/>
      <c r="B75" s="232" t="s">
        <v>1739</v>
      </c>
      <c r="C75" s="233" t="s">
        <v>1740</v>
      </c>
      <c r="D75" s="234">
        <f>SUMIF('[1]PdC SP'!$AB:$AB,$B:$B,'[1]PdC SP'!W:W)</f>
        <v>0</v>
      </c>
      <c r="E75" s="235">
        <v>0</v>
      </c>
    </row>
    <row r="76" spans="1:5" x14ac:dyDescent="0.25">
      <c r="A76" s="6"/>
      <c r="B76" s="228" t="s">
        <v>1741</v>
      </c>
      <c r="C76" s="229" t="s">
        <v>1742</v>
      </c>
      <c r="D76" s="230">
        <f>D77+D78</f>
        <v>8469.68</v>
      </c>
      <c r="E76" s="231">
        <v>8469.68</v>
      </c>
    </row>
    <row r="77" spans="1:5" x14ac:dyDescent="0.25">
      <c r="A77" s="6"/>
      <c r="B77" s="232" t="s">
        <v>1743</v>
      </c>
      <c r="C77" s="233" t="s">
        <v>1744</v>
      </c>
      <c r="D77" s="234">
        <f>SUMIF('[1]PdC SP'!$AB:$AB,$B:$B,'[1]PdC SP'!W:W)</f>
        <v>8469.68</v>
      </c>
      <c r="E77" s="235">
        <v>8469.68</v>
      </c>
    </row>
    <row r="78" spans="1:5" x14ac:dyDescent="0.25">
      <c r="A78" s="6"/>
      <c r="B78" s="232" t="s">
        <v>1745</v>
      </c>
      <c r="C78" s="233" t="s">
        <v>1746</v>
      </c>
      <c r="D78" s="243">
        <f>SUM(D79:D82)</f>
        <v>0</v>
      </c>
      <c r="E78" s="244">
        <v>0</v>
      </c>
    </row>
    <row r="79" spans="1:5" x14ac:dyDescent="0.25">
      <c r="A79" s="6"/>
      <c r="B79" s="232" t="s">
        <v>1747</v>
      </c>
      <c r="C79" s="233" t="s">
        <v>1748</v>
      </c>
      <c r="D79" s="234">
        <f>SUMIF('[1]PdC SP'!$AB:$AB,$B:$B,'[1]PdC SP'!W:W)</f>
        <v>0</v>
      </c>
      <c r="E79" s="235">
        <v>0</v>
      </c>
    </row>
    <row r="80" spans="1:5" x14ac:dyDescent="0.25">
      <c r="A80" s="6"/>
      <c r="B80" s="232" t="s">
        <v>1749</v>
      </c>
      <c r="C80" s="233" t="s">
        <v>1750</v>
      </c>
      <c r="D80" s="234">
        <f>SUMIF('[1]PdC SP'!$AB:$AB,$B:$B,'[1]PdC SP'!W:W)</f>
        <v>0</v>
      </c>
      <c r="E80" s="235">
        <v>0</v>
      </c>
    </row>
    <row r="81" spans="1:5" x14ac:dyDescent="0.25">
      <c r="A81" s="6"/>
      <c r="B81" s="232" t="s">
        <v>1751</v>
      </c>
      <c r="C81" s="233" t="s">
        <v>1752</v>
      </c>
      <c r="D81" s="234">
        <f>SUMIF('[1]PdC SP'!$AB:$AB,$B:$B,'[1]PdC SP'!W:W)</f>
        <v>0</v>
      </c>
      <c r="E81" s="235">
        <v>0</v>
      </c>
    </row>
    <row r="82" spans="1:5" x14ac:dyDescent="0.25">
      <c r="A82" s="6"/>
      <c r="B82" s="232" t="s">
        <v>1753</v>
      </c>
      <c r="C82" s="233" t="s">
        <v>1754</v>
      </c>
      <c r="D82" s="234">
        <f>SUMIF('[1]PdC SP'!$AB:$AB,$B:$B,'[1]PdC SP'!W:W)</f>
        <v>0</v>
      </c>
      <c r="E82" s="235">
        <v>0</v>
      </c>
    </row>
    <row r="83" spans="1:5" x14ac:dyDescent="0.25">
      <c r="A83" s="6"/>
      <c r="B83" s="224" t="s">
        <v>1755</v>
      </c>
      <c r="C83" s="225" t="s">
        <v>1756</v>
      </c>
      <c r="D83" s="226">
        <f>D84+D103+D167+D170</f>
        <v>544631434.11999989</v>
      </c>
      <c r="E83" s="227">
        <v>524995337.8499999</v>
      </c>
    </row>
    <row r="84" spans="1:5" x14ac:dyDescent="0.25">
      <c r="A84" s="6"/>
      <c r="B84" s="224" t="s">
        <v>1757</v>
      </c>
      <c r="C84" s="225" t="s">
        <v>1758</v>
      </c>
      <c r="D84" s="226">
        <f>D85+D95</f>
        <v>13348962.630000001</v>
      </c>
      <c r="E84" s="227">
        <v>14457128.59</v>
      </c>
    </row>
    <row r="85" spans="1:5" x14ac:dyDescent="0.25">
      <c r="A85" s="6"/>
      <c r="B85" s="228" t="s">
        <v>1759</v>
      </c>
      <c r="C85" s="229" t="s">
        <v>1760</v>
      </c>
      <c r="D85" s="230">
        <f>SUM(D86:D94)</f>
        <v>12647278.940000001</v>
      </c>
      <c r="E85" s="231">
        <v>13766273.09</v>
      </c>
    </row>
    <row r="86" spans="1:5" x14ac:dyDescent="0.25">
      <c r="A86" s="6"/>
      <c r="B86" s="232" t="s">
        <v>1761</v>
      </c>
      <c r="C86" s="233" t="s">
        <v>1762</v>
      </c>
      <c r="D86" s="234">
        <f>SUMIF('[1]PdC SP'!$AB:$AB,$B:$B,'[1]PdC SP'!W:W)</f>
        <v>5136006.6000000006</v>
      </c>
      <c r="E86" s="235">
        <v>5666424.7800000012</v>
      </c>
    </row>
    <row r="87" spans="1:5" x14ac:dyDescent="0.25">
      <c r="A87" s="6"/>
      <c r="B87" s="232" t="s">
        <v>1763</v>
      </c>
      <c r="C87" s="233" t="s">
        <v>1764</v>
      </c>
      <c r="D87" s="234">
        <f>SUMIF('[1]PdC SP'!$AB:$AB,$B:$B,'[1]PdC SP'!W:W)</f>
        <v>0</v>
      </c>
      <c r="E87" s="235">
        <v>0</v>
      </c>
    </row>
    <row r="88" spans="1:5" x14ac:dyDescent="0.25">
      <c r="A88" s="6"/>
      <c r="B88" s="232" t="s">
        <v>1765</v>
      </c>
      <c r="C88" s="242" t="s">
        <v>1766</v>
      </c>
      <c r="D88" s="234">
        <f>SUMIF('[1]PdC SP'!$AB:$AB,$B:$B,'[1]PdC SP'!W:W)</f>
        <v>7093528.0100000007</v>
      </c>
      <c r="E88" s="235">
        <v>7176516.79</v>
      </c>
    </row>
    <row r="89" spans="1:5" x14ac:dyDescent="0.25">
      <c r="A89" s="6"/>
      <c r="B89" s="232" t="s">
        <v>1767</v>
      </c>
      <c r="C89" s="233" t="s">
        <v>1768</v>
      </c>
      <c r="D89" s="234">
        <f>SUMIF('[1]PdC SP'!$AB:$AB,$B:$B,'[1]PdC SP'!W:W)</f>
        <v>114168.08999999998</v>
      </c>
      <c r="E89" s="235">
        <v>117094.42</v>
      </c>
    </row>
    <row r="90" spans="1:5" x14ac:dyDescent="0.25">
      <c r="A90" s="6"/>
      <c r="B90" s="232" t="s">
        <v>1769</v>
      </c>
      <c r="C90" s="233" t="s">
        <v>1770</v>
      </c>
      <c r="D90" s="234">
        <f>SUMIF('[1]PdC SP'!$AB:$AB,$B:$B,'[1]PdC SP'!W:W)</f>
        <v>15439.530000000033</v>
      </c>
      <c r="E90" s="235">
        <v>633018.81000000006</v>
      </c>
    </row>
    <row r="91" spans="1:5" x14ac:dyDescent="0.25">
      <c r="A91" s="6"/>
      <c r="B91" s="232" t="s">
        <v>1771</v>
      </c>
      <c r="C91" s="233" t="s">
        <v>1772</v>
      </c>
      <c r="D91" s="234">
        <f>SUMIF('[1]PdC SP'!$AB:$AB,$B:$B,'[1]PdC SP'!W:W)</f>
        <v>25929.58</v>
      </c>
      <c r="E91" s="235">
        <v>28475.429999999993</v>
      </c>
    </row>
    <row r="92" spans="1:5" x14ac:dyDescent="0.25">
      <c r="A92" s="15"/>
      <c r="B92" s="232" t="s">
        <v>1773</v>
      </c>
      <c r="C92" s="233" t="s">
        <v>1774</v>
      </c>
      <c r="D92" s="234">
        <f>SUMIF('[1]PdC SP'!$AB:$AB,$B:$B,'[1]PdC SP'!W:W)</f>
        <v>19553.88</v>
      </c>
      <c r="E92" s="235">
        <v>10997.07</v>
      </c>
    </row>
    <row r="93" spans="1:5" x14ac:dyDescent="0.25">
      <c r="A93" s="6"/>
      <c r="B93" s="232" t="s">
        <v>1775</v>
      </c>
      <c r="C93" s="233" t="s">
        <v>1776</v>
      </c>
      <c r="D93" s="234">
        <f>SUMIF('[1]PdC SP'!$AB:$AB,$B:$B,'[1]PdC SP'!W:W)</f>
        <v>242653.25</v>
      </c>
      <c r="E93" s="235">
        <v>133745.78999999998</v>
      </c>
    </row>
    <row r="94" spans="1:5" ht="25.5" x14ac:dyDescent="0.25">
      <c r="A94" s="6"/>
      <c r="B94" s="232" t="s">
        <v>1777</v>
      </c>
      <c r="C94" s="233" t="s">
        <v>1778</v>
      </c>
      <c r="D94" s="234">
        <f>SUMIF('[1]PdC SP'!$AB:$AB,$B:$B,'[1]PdC SP'!W:W)</f>
        <v>0</v>
      </c>
      <c r="E94" s="235">
        <v>0</v>
      </c>
    </row>
    <row r="95" spans="1:5" x14ac:dyDescent="0.25">
      <c r="A95" s="6"/>
      <c r="B95" s="228" t="s">
        <v>1779</v>
      </c>
      <c r="C95" s="229" t="s">
        <v>1780</v>
      </c>
      <c r="D95" s="230">
        <f>SUM(D96:D102)</f>
        <v>701683.69</v>
      </c>
      <c r="E95" s="231">
        <v>690855.5</v>
      </c>
    </row>
    <row r="96" spans="1:5" x14ac:dyDescent="0.25">
      <c r="A96" s="6"/>
      <c r="B96" s="232" t="s">
        <v>1781</v>
      </c>
      <c r="C96" s="233" t="s">
        <v>1782</v>
      </c>
      <c r="D96" s="234">
        <f>SUMIF('[1]PdC SP'!$AB:$AB,$B:$B,'[1]PdC SP'!W:W)</f>
        <v>0</v>
      </c>
      <c r="E96" s="235">
        <v>0</v>
      </c>
    </row>
    <row r="97" spans="1:5" ht="25.5" x14ac:dyDescent="0.25">
      <c r="A97" s="6"/>
      <c r="B97" s="232" t="s">
        <v>1783</v>
      </c>
      <c r="C97" s="233" t="s">
        <v>1784</v>
      </c>
      <c r="D97" s="234">
        <f>SUMIF('[1]PdC SP'!$AB:$AB,$B:$B,'[1]PdC SP'!W:W)</f>
        <v>46180.290000000008</v>
      </c>
      <c r="E97" s="235">
        <v>68975.7</v>
      </c>
    </row>
    <row r="98" spans="1:5" x14ac:dyDescent="0.25">
      <c r="A98" s="6"/>
      <c r="B98" s="232" t="s">
        <v>1785</v>
      </c>
      <c r="C98" s="233" t="s">
        <v>1786</v>
      </c>
      <c r="D98" s="234">
        <f>SUMIF('[1]PdC SP'!$AB:$AB,$B:$B,'[1]PdC SP'!W:W)</f>
        <v>0</v>
      </c>
      <c r="E98" s="235">
        <v>0</v>
      </c>
    </row>
    <row r="99" spans="1:5" x14ac:dyDescent="0.25">
      <c r="A99" s="6"/>
      <c r="B99" s="232" t="s">
        <v>1787</v>
      </c>
      <c r="C99" s="233" t="s">
        <v>1788</v>
      </c>
      <c r="D99" s="234">
        <f>SUMIF('[1]PdC SP'!$AB:$AB,$B:$B,'[1]PdC SP'!W:W)</f>
        <v>366636.81999999995</v>
      </c>
      <c r="E99" s="235">
        <v>417627.82000000007</v>
      </c>
    </row>
    <row r="100" spans="1:5" x14ac:dyDescent="0.25">
      <c r="A100" s="6"/>
      <c r="B100" s="232" t="s">
        <v>1789</v>
      </c>
      <c r="C100" s="233" t="s">
        <v>1790</v>
      </c>
      <c r="D100" s="234">
        <f>SUMIF('[1]PdC SP'!$AB:$AB,$B:$B,'[1]PdC SP'!W:W)</f>
        <v>3397.62</v>
      </c>
      <c r="E100" s="235">
        <v>2551.0899999999992</v>
      </c>
    </row>
    <row r="101" spans="1:5" x14ac:dyDescent="0.25">
      <c r="A101" s="6"/>
      <c r="B101" s="232" t="s">
        <v>1791</v>
      </c>
      <c r="C101" s="233" t="s">
        <v>1792</v>
      </c>
      <c r="D101" s="234">
        <f>SUMIF('[1]PdC SP'!$AB:$AB,$B:$B,'[1]PdC SP'!W:W)</f>
        <v>285468.95999999996</v>
      </c>
      <c r="E101" s="235">
        <v>201700.88999999996</v>
      </c>
    </row>
    <row r="102" spans="1:5" ht="25.5" x14ac:dyDescent="0.25">
      <c r="A102" s="6"/>
      <c r="B102" s="232" t="s">
        <v>1793</v>
      </c>
      <c r="C102" s="233" t="s">
        <v>1794</v>
      </c>
      <c r="D102" s="234">
        <f>SUMIF('[1]PdC SP'!$AB:$AB,$B:$B,'[1]PdC SP'!W:W)</f>
        <v>0</v>
      </c>
      <c r="E102" s="235">
        <v>0</v>
      </c>
    </row>
    <row r="103" spans="1:5" x14ac:dyDescent="0.25">
      <c r="A103" s="6"/>
      <c r="B103" s="224" t="s">
        <v>1795</v>
      </c>
      <c r="C103" s="225" t="s">
        <v>1796</v>
      </c>
      <c r="D103" s="226">
        <f>D104+D120+D141+D142+D151+D155+D156</f>
        <v>471969575.18999994</v>
      </c>
      <c r="E103" s="227">
        <v>440365776.63999999</v>
      </c>
    </row>
    <row r="104" spans="1:5" x14ac:dyDescent="0.25">
      <c r="A104" s="6"/>
      <c r="B104" s="228" t="s">
        <v>1797</v>
      </c>
      <c r="C104" s="229" t="s">
        <v>1798</v>
      </c>
      <c r="D104" s="230">
        <f>SUM(D105:D114)+D119</f>
        <v>160474.44</v>
      </c>
      <c r="E104" s="231">
        <v>128607.66</v>
      </c>
    </row>
    <row r="105" spans="1:5" ht="25.5" x14ac:dyDescent="0.25">
      <c r="A105" s="6"/>
      <c r="B105" s="232" t="s">
        <v>1799</v>
      </c>
      <c r="C105" s="233" t="s">
        <v>1800</v>
      </c>
      <c r="D105" s="234">
        <f>SUMIF('[1]PdC SP'!$AB:$AB,$B:$B,'[1]PdC SP'!W:W)</f>
        <v>0</v>
      </c>
      <c r="E105" s="235">
        <v>0</v>
      </c>
    </row>
    <row r="106" spans="1:5" x14ac:dyDescent="0.25">
      <c r="A106" s="6" t="s">
        <v>169</v>
      </c>
      <c r="B106" s="232" t="s">
        <v>1801</v>
      </c>
      <c r="C106" s="233" t="s">
        <v>1802</v>
      </c>
      <c r="D106" s="234">
        <f>SUMIF('[1]PdC SP'!$AB:$AB,$B:$B,'[1]PdC SP'!W:W)</f>
        <v>0</v>
      </c>
      <c r="E106" s="235">
        <v>0</v>
      </c>
    </row>
    <row r="107" spans="1:5" ht="25.5" x14ac:dyDescent="0.25">
      <c r="A107" s="6" t="s">
        <v>159</v>
      </c>
      <c r="B107" s="232" t="s">
        <v>1803</v>
      </c>
      <c r="C107" s="242" t="s">
        <v>1804</v>
      </c>
      <c r="D107" s="234">
        <f>SUMIF('[1]PdC SP'!$AB:$AB,$B:$B,'[1]PdC SP'!W:W)</f>
        <v>0</v>
      </c>
      <c r="E107" s="235">
        <v>0</v>
      </c>
    </row>
    <row r="108" spans="1:5" ht="25.5" x14ac:dyDescent="0.25">
      <c r="A108" s="6"/>
      <c r="B108" s="232" t="s">
        <v>1805</v>
      </c>
      <c r="C108" s="242" t="s">
        <v>1806</v>
      </c>
      <c r="D108" s="234">
        <f>SUMIF('[1]PdC SP'!$AB:$AB,$B:$B,'[1]PdC SP'!W:W)</f>
        <v>0</v>
      </c>
      <c r="E108" s="235">
        <v>0</v>
      </c>
    </row>
    <row r="109" spans="1:5" ht="25.5" x14ac:dyDescent="0.25">
      <c r="A109" s="6" t="s">
        <v>169</v>
      </c>
      <c r="B109" s="232" t="s">
        <v>1807</v>
      </c>
      <c r="C109" s="233" t="s">
        <v>1808</v>
      </c>
      <c r="D109" s="234">
        <f>SUMIF('[1]PdC SP'!$AB:$AB,$B:$B,'[1]PdC SP'!W:W)</f>
        <v>0</v>
      </c>
      <c r="E109" s="235">
        <v>0</v>
      </c>
    </row>
    <row r="110" spans="1:5" ht="25.5" x14ac:dyDescent="0.25">
      <c r="A110" s="6" t="s">
        <v>169</v>
      </c>
      <c r="B110" s="232" t="s">
        <v>1809</v>
      </c>
      <c r="C110" s="233" t="s">
        <v>1810</v>
      </c>
      <c r="D110" s="234">
        <f>SUMIF('[1]PdC SP'!$AB:$AB,$B:$B,'[1]PdC SP'!W:W)</f>
        <v>0</v>
      </c>
      <c r="E110" s="235">
        <v>0</v>
      </c>
    </row>
    <row r="111" spans="1:5" x14ac:dyDescent="0.25">
      <c r="A111" s="6" t="s">
        <v>169</v>
      </c>
      <c r="B111" s="232" t="s">
        <v>1811</v>
      </c>
      <c r="C111" s="233" t="s">
        <v>1812</v>
      </c>
      <c r="D111" s="234">
        <f>SUMIF('[1]PdC SP'!$AB:$AB,$B:$B,'[1]PdC SP'!W:W)</f>
        <v>0</v>
      </c>
      <c r="E111" s="235">
        <v>0</v>
      </c>
    </row>
    <row r="112" spans="1:5" ht="25.5" x14ac:dyDescent="0.25">
      <c r="A112" s="6"/>
      <c r="B112" s="232" t="s">
        <v>1813</v>
      </c>
      <c r="C112" s="233" t="s">
        <v>1814</v>
      </c>
      <c r="D112" s="234"/>
      <c r="E112" s="235"/>
    </row>
    <row r="113" spans="1:5" ht="25.5" x14ac:dyDescent="0.25">
      <c r="A113" s="6" t="s">
        <v>169</v>
      </c>
      <c r="B113" s="232" t="s">
        <v>1815</v>
      </c>
      <c r="C113" s="233" t="s">
        <v>1816</v>
      </c>
      <c r="D113" s="234">
        <f>SUMIF('[1]PdC SP'!$AB:$AB,$B:$B,'[1]PdC SP'!W:W)</f>
        <v>0</v>
      </c>
      <c r="E113" s="235">
        <v>0</v>
      </c>
    </row>
    <row r="114" spans="1:5" x14ac:dyDescent="0.25">
      <c r="A114" s="6"/>
      <c r="B114" s="232" t="s">
        <v>1817</v>
      </c>
      <c r="C114" s="233" t="s">
        <v>1818</v>
      </c>
      <c r="D114" s="243">
        <f>SUM(D115:D118)</f>
        <v>0</v>
      </c>
      <c r="E114" s="244">
        <v>0</v>
      </c>
    </row>
    <row r="115" spans="1:5" ht="25.5" x14ac:dyDescent="0.25">
      <c r="A115" s="6" t="s">
        <v>169</v>
      </c>
      <c r="B115" s="232" t="s">
        <v>1819</v>
      </c>
      <c r="C115" s="233" t="s">
        <v>1820</v>
      </c>
      <c r="D115" s="234">
        <f>SUMIF('[1]PdC SP'!$AB:$AB,$B:$B,'[1]PdC SP'!W:W)</f>
        <v>0</v>
      </c>
      <c r="E115" s="235">
        <v>0</v>
      </c>
    </row>
    <row r="116" spans="1:5" ht="25.5" x14ac:dyDescent="0.25">
      <c r="A116" s="6" t="s">
        <v>169</v>
      </c>
      <c r="B116" s="232" t="s">
        <v>1821</v>
      </c>
      <c r="C116" s="233" t="s">
        <v>1822</v>
      </c>
      <c r="D116" s="234">
        <f>SUMIF('[1]PdC SP'!$AB:$AB,$B:$B,'[1]PdC SP'!W:W)</f>
        <v>0</v>
      </c>
      <c r="E116" s="235">
        <v>0</v>
      </c>
    </row>
    <row r="117" spans="1:5" ht="25.5" x14ac:dyDescent="0.25">
      <c r="A117" s="6" t="s">
        <v>169</v>
      </c>
      <c r="B117" s="232" t="s">
        <v>1823</v>
      </c>
      <c r="C117" s="233" t="s">
        <v>1824</v>
      </c>
      <c r="D117" s="234">
        <f>SUMIF('[1]PdC SP'!$AB:$AB,$B:$B,'[1]PdC SP'!W:W)</f>
        <v>0</v>
      </c>
      <c r="E117" s="235">
        <v>0</v>
      </c>
    </row>
    <row r="118" spans="1:5" ht="25.5" x14ac:dyDescent="0.25">
      <c r="A118" s="6" t="s">
        <v>169</v>
      </c>
      <c r="B118" s="232" t="s">
        <v>1825</v>
      </c>
      <c r="C118" s="233" t="s">
        <v>1826</v>
      </c>
      <c r="D118" s="234">
        <f>SUMIF('[1]PdC SP'!$AB:$AB,$B:$B,'[1]PdC SP'!W:W)</f>
        <v>0</v>
      </c>
      <c r="E118" s="235">
        <v>0</v>
      </c>
    </row>
    <row r="119" spans="1:5" x14ac:dyDescent="0.25">
      <c r="A119" s="6"/>
      <c r="B119" s="232" t="s">
        <v>1827</v>
      </c>
      <c r="C119" s="233" t="s">
        <v>1828</v>
      </c>
      <c r="D119" s="234">
        <f>SUMIF('[1]PdC SP'!$AB:$AB,$B:$B,'[1]PdC SP'!W:W)</f>
        <v>160474.44</v>
      </c>
      <c r="E119" s="235">
        <v>128607.66</v>
      </c>
    </row>
    <row r="120" spans="1:5" x14ac:dyDescent="0.25">
      <c r="A120" s="6"/>
      <c r="B120" s="228" t="s">
        <v>1829</v>
      </c>
      <c r="C120" s="229" t="s">
        <v>1830</v>
      </c>
      <c r="D120" s="230">
        <f>D121+D132</f>
        <v>447604554.70999998</v>
      </c>
      <c r="E120" s="231">
        <v>417916259.72999996</v>
      </c>
    </row>
    <row r="121" spans="1:5" ht="25.5" x14ac:dyDescent="0.25">
      <c r="A121" s="6"/>
      <c r="B121" s="232" t="s">
        <v>1831</v>
      </c>
      <c r="C121" s="233" t="s">
        <v>1832</v>
      </c>
      <c r="D121" s="243">
        <f>SUM(D122:D131)</f>
        <v>378840651.03999996</v>
      </c>
      <c r="E121" s="244">
        <v>363310105.72999996</v>
      </c>
    </row>
    <row r="122" spans="1:5" ht="25.5" x14ac:dyDescent="0.25">
      <c r="A122" s="6" t="s">
        <v>1833</v>
      </c>
      <c r="B122" s="232" t="s">
        <v>1834</v>
      </c>
      <c r="C122" s="233" t="s">
        <v>1835</v>
      </c>
      <c r="D122" s="234">
        <f>SUMIF('[1]PdC SP'!$AB:$AB,$B:$B,'[1]PdC SP'!W:W)</f>
        <v>98906009.110000014</v>
      </c>
      <c r="E122" s="235">
        <v>83114979.359999985</v>
      </c>
    </row>
    <row r="123" spans="1:5" ht="25.5" x14ac:dyDescent="0.25">
      <c r="A123" s="6" t="s">
        <v>49</v>
      </c>
      <c r="B123" s="232" t="s">
        <v>1836</v>
      </c>
      <c r="C123" s="233" t="s">
        <v>1837</v>
      </c>
      <c r="D123" s="234">
        <f>SUMIF('[1]PdC SP'!$AB:$AB,$B:$B,'[1]PdC SP'!W:W)</f>
        <v>202825057.65000001</v>
      </c>
      <c r="E123" s="235">
        <v>202825057.64999998</v>
      </c>
    </row>
    <row r="124" spans="1:5" ht="25.5" x14ac:dyDescent="0.25">
      <c r="A124" s="6" t="s">
        <v>159</v>
      </c>
      <c r="B124" s="232" t="s">
        <v>1838</v>
      </c>
      <c r="C124" s="233" t="s">
        <v>1839</v>
      </c>
      <c r="D124" s="234">
        <f>SUMIF('[1]PdC SP'!$AB:$AB,$B:$B,'[1]PdC SP'!W:W)</f>
        <v>66874467.260000005</v>
      </c>
      <c r="E124" s="235">
        <v>66874467.260000005</v>
      </c>
    </row>
    <row r="125" spans="1:5" ht="25.5" x14ac:dyDescent="0.25">
      <c r="A125" s="6" t="s">
        <v>1833</v>
      </c>
      <c r="B125" s="232" t="s">
        <v>1840</v>
      </c>
      <c r="C125" s="233" t="s">
        <v>1841</v>
      </c>
      <c r="D125" s="234">
        <f>SUMIF('[1]PdC SP'!$AB:$AB,$B:$B,'[1]PdC SP'!W:W)</f>
        <v>0</v>
      </c>
      <c r="E125" s="235">
        <v>0</v>
      </c>
    </row>
    <row r="126" spans="1:5" ht="38.25" x14ac:dyDescent="0.25">
      <c r="A126" s="6" t="s">
        <v>1833</v>
      </c>
      <c r="B126" s="232" t="s">
        <v>1842</v>
      </c>
      <c r="C126" s="233" t="s">
        <v>1843</v>
      </c>
      <c r="D126" s="234">
        <f>SUMIF('[1]PdC SP'!$AB:$AB,$B:$B,'[1]PdC SP'!W:W)</f>
        <v>10150739.019999998</v>
      </c>
      <c r="E126" s="235">
        <v>10495601.460000001</v>
      </c>
    </row>
    <row r="127" spans="1:5" ht="38.25" x14ac:dyDescent="0.25">
      <c r="A127" s="6" t="s">
        <v>1833</v>
      </c>
      <c r="B127" s="232" t="s">
        <v>1844</v>
      </c>
      <c r="C127" s="233" t="s">
        <v>1845</v>
      </c>
      <c r="D127" s="234">
        <f>SUMIF('[1]PdC SP'!$AB:$AB,$B:$B,'[1]PdC SP'!W:W)</f>
        <v>0</v>
      </c>
      <c r="E127" s="235">
        <v>0</v>
      </c>
    </row>
    <row r="128" spans="1:5" ht="25.5" x14ac:dyDescent="0.25">
      <c r="A128" s="6" t="s">
        <v>1833</v>
      </c>
      <c r="B128" s="232" t="s">
        <v>1846</v>
      </c>
      <c r="C128" s="233" t="s">
        <v>1847</v>
      </c>
      <c r="D128" s="234">
        <f>SUMIF('[1]PdC SP'!$AB:$AB,$B:$B,'[1]PdC SP'!W:W)</f>
        <v>0</v>
      </c>
      <c r="E128" s="235">
        <v>0</v>
      </c>
    </row>
    <row r="129" spans="1:5" ht="25.5" x14ac:dyDescent="0.25">
      <c r="A129" s="6"/>
      <c r="B129" s="232" t="s">
        <v>1848</v>
      </c>
      <c r="C129" s="233" t="s">
        <v>1849</v>
      </c>
      <c r="D129" s="234">
        <f>SUMIF('[1]PdC SP'!$AB:$AB,$B:$B,'[1]PdC SP'!W:W)</f>
        <v>84378</v>
      </c>
      <c r="E129" s="234">
        <f>SUMIF('[1]PdC SP'!$AB:$AB,$B:$B,'[1]PdC SP'!X:X)</f>
        <v>0</v>
      </c>
    </row>
    <row r="130" spans="1:5" ht="25.5" x14ac:dyDescent="0.25">
      <c r="A130" s="6" t="s">
        <v>1833</v>
      </c>
      <c r="B130" s="232" t="s">
        <v>1850</v>
      </c>
      <c r="C130" s="233" t="s">
        <v>1851</v>
      </c>
      <c r="D130" s="234">
        <f>SUMIF('[1]PdC SP'!$AB:$AB,$B:$B,'[1]PdC SP'!W:W)</f>
        <v>0</v>
      </c>
      <c r="E130" s="235">
        <v>0</v>
      </c>
    </row>
    <row r="131" spans="1:5" ht="25.5" x14ac:dyDescent="0.25">
      <c r="A131" s="6"/>
      <c r="B131" s="232" t="s">
        <v>1852</v>
      </c>
      <c r="C131" s="233" t="s">
        <v>1853</v>
      </c>
      <c r="D131" s="234">
        <f>SUMIF('[1]PdC SP'!$AB:$AB,$B:$B,'[1]PdC SP'!W:W)</f>
        <v>0</v>
      </c>
      <c r="E131" s="235">
        <v>0</v>
      </c>
    </row>
    <row r="132" spans="1:5" ht="25.5" x14ac:dyDescent="0.25">
      <c r="A132" s="16"/>
      <c r="B132" s="232" t="s">
        <v>1854</v>
      </c>
      <c r="C132" s="233" t="s">
        <v>1855</v>
      </c>
      <c r="D132" s="243">
        <f>D133+D134+D135+D136+D137+D138+D139+D140</f>
        <v>68763903.670000002</v>
      </c>
      <c r="E132" s="244">
        <v>54606154</v>
      </c>
    </row>
    <row r="133" spans="1:5" ht="25.5" x14ac:dyDescent="0.25">
      <c r="A133" s="6" t="s">
        <v>1833</v>
      </c>
      <c r="B133" s="232" t="s">
        <v>1856</v>
      </c>
      <c r="C133" s="233" t="s">
        <v>1857</v>
      </c>
      <c r="D133" s="234">
        <f>SUMIF('[1]PdC SP'!$AB:$AB,$B:$B,'[1]PdC SP'!W:W)</f>
        <v>0</v>
      </c>
      <c r="E133" s="235">
        <v>0</v>
      </c>
    </row>
    <row r="134" spans="1:5" ht="25.5" x14ac:dyDescent="0.25">
      <c r="A134" s="6" t="s">
        <v>1833</v>
      </c>
      <c r="B134" s="232" t="s">
        <v>1858</v>
      </c>
      <c r="C134" s="233" t="s">
        <v>1859</v>
      </c>
      <c r="D134" s="234">
        <f>SUMIF('[1]PdC SP'!$AB:$AB,$B:$B,'[1]PdC SP'!W:W)</f>
        <v>0</v>
      </c>
      <c r="E134" s="235">
        <v>0</v>
      </c>
    </row>
    <row r="135" spans="1:5" ht="25.5" x14ac:dyDescent="0.25">
      <c r="A135" s="6" t="s">
        <v>1833</v>
      </c>
      <c r="B135" s="232" t="s">
        <v>1860</v>
      </c>
      <c r="C135" s="233" t="s">
        <v>1861</v>
      </c>
      <c r="D135" s="234">
        <f>SUMIF('[1]PdC SP'!$AB:$AB,$B:$B,'[1]PdC SP'!W:W)</f>
        <v>68763903.670000002</v>
      </c>
      <c r="E135" s="235">
        <v>54606154</v>
      </c>
    </row>
    <row r="136" spans="1:5" ht="38.25" x14ac:dyDescent="0.25">
      <c r="A136" s="6"/>
      <c r="B136" s="232" t="s">
        <v>1862</v>
      </c>
      <c r="C136" s="233" t="s">
        <v>1863</v>
      </c>
      <c r="D136" s="234">
        <f>SUMIF('[1]PdC SP'!$AB:$AB,$B:$B,'[1]PdC SP'!W:W)</f>
        <v>0</v>
      </c>
      <c r="E136" s="235">
        <v>0</v>
      </c>
    </row>
    <row r="137" spans="1:5" ht="25.5" x14ac:dyDescent="0.25">
      <c r="A137" s="6" t="s">
        <v>1833</v>
      </c>
      <c r="B137" s="232" t="s">
        <v>1864</v>
      </c>
      <c r="C137" s="233" t="s">
        <v>1865</v>
      </c>
      <c r="D137" s="234">
        <f>SUMIF('[1]PdC SP'!$AB:$AB,$B:$B,'[1]PdC SP'!W:W)</f>
        <v>0</v>
      </c>
      <c r="E137" s="235">
        <v>0</v>
      </c>
    </row>
    <row r="138" spans="1:5" ht="38.25" x14ac:dyDescent="0.25">
      <c r="A138" s="6" t="s">
        <v>1833</v>
      </c>
      <c r="B138" s="232" t="s">
        <v>1866</v>
      </c>
      <c r="C138" s="233" t="s">
        <v>1867</v>
      </c>
      <c r="D138" s="234">
        <f>SUMIF('[1]PdC SP'!$AB:$AB,$B:$B,'[1]PdC SP'!W:W)</f>
        <v>0</v>
      </c>
      <c r="E138" s="235">
        <v>0</v>
      </c>
    </row>
    <row r="139" spans="1:5" ht="25.5" x14ac:dyDescent="0.25">
      <c r="A139" s="6"/>
      <c r="B139" s="232" t="s">
        <v>1868</v>
      </c>
      <c r="C139" s="233" t="s">
        <v>1869</v>
      </c>
      <c r="D139" s="234">
        <f>SUMIF('[1]PdC SP'!$AB:$AB,$B:$B,'[1]PdC SP'!W:W)</f>
        <v>0</v>
      </c>
      <c r="E139" s="235">
        <v>0</v>
      </c>
    </row>
    <row r="140" spans="1:5" ht="38.25" x14ac:dyDescent="0.25">
      <c r="A140" s="6"/>
      <c r="B140" s="232" t="s">
        <v>1870</v>
      </c>
      <c r="C140" s="233" t="s">
        <v>1871</v>
      </c>
      <c r="D140" s="234">
        <f>SUMIF('[1]PdC SP'!$AB:$AB,$B:$B,'[1]PdC SP'!W:W)</f>
        <v>0</v>
      </c>
      <c r="E140" s="235">
        <v>0</v>
      </c>
    </row>
    <row r="141" spans="1:5" x14ac:dyDescent="0.25">
      <c r="A141" s="6"/>
      <c r="B141" s="228" t="s">
        <v>1872</v>
      </c>
      <c r="C141" s="229" t="s">
        <v>1873</v>
      </c>
      <c r="D141" s="234">
        <f>SUMIF('[1]PdC SP'!$AB:$AB,$B:$B,'[1]PdC SP'!W:W)</f>
        <v>1518596.57</v>
      </c>
      <c r="E141" s="235">
        <v>1573494.97</v>
      </c>
    </row>
    <row r="142" spans="1:5" x14ac:dyDescent="0.25">
      <c r="A142" s="245"/>
      <c r="B142" s="228" t="s">
        <v>1874</v>
      </c>
      <c r="C142" s="229" t="s">
        <v>1875</v>
      </c>
      <c r="D142" s="230">
        <f>D143+D147+D148+D149+D150</f>
        <v>572398.64</v>
      </c>
      <c r="E142" s="231">
        <v>510605.82</v>
      </c>
    </row>
    <row r="143" spans="1:5" ht="25.5" x14ac:dyDescent="0.25">
      <c r="A143" s="6"/>
      <c r="B143" s="232" t="s">
        <v>1876</v>
      </c>
      <c r="C143" s="242" t="s">
        <v>1877</v>
      </c>
      <c r="D143" s="243">
        <f>SUM(D144:D146)</f>
        <v>305625.09000000003</v>
      </c>
      <c r="E143" s="244">
        <v>254288.38</v>
      </c>
    </row>
    <row r="144" spans="1:5" ht="25.5" x14ac:dyDescent="0.25">
      <c r="A144" s="6" t="s">
        <v>49</v>
      </c>
      <c r="B144" s="232" t="s">
        <v>1878</v>
      </c>
      <c r="C144" s="242" t="s">
        <v>1879</v>
      </c>
      <c r="D144" s="234">
        <f>SUMIF('[1]PdC SP'!$AB:$AB,$B:$B,'[1]PdC SP'!W:W)</f>
        <v>0</v>
      </c>
      <c r="E144" s="235">
        <v>0</v>
      </c>
    </row>
    <row r="145" spans="1:5" ht="38.25" x14ac:dyDescent="0.25">
      <c r="A145" s="6" t="s">
        <v>1833</v>
      </c>
      <c r="B145" s="232" t="s">
        <v>1880</v>
      </c>
      <c r="C145" s="242" t="s">
        <v>1881</v>
      </c>
      <c r="D145" s="234">
        <f>SUMIF('[1]PdC SP'!$AB:$AB,$B:$B,'[1]PdC SP'!W:W)</f>
        <v>0</v>
      </c>
      <c r="E145" s="235">
        <v>0</v>
      </c>
    </row>
    <row r="146" spans="1:5" ht="25.5" x14ac:dyDescent="0.25">
      <c r="A146" s="6" t="s">
        <v>1833</v>
      </c>
      <c r="B146" s="232" t="s">
        <v>1882</v>
      </c>
      <c r="C146" s="242" t="s">
        <v>1883</v>
      </c>
      <c r="D146" s="234">
        <f>SUMIF('[1]PdC SP'!$AB:$AB,$B:$B,'[1]PdC SP'!W:W)</f>
        <v>305625.09000000003</v>
      </c>
      <c r="E146" s="235">
        <v>254288.38</v>
      </c>
    </row>
    <row r="147" spans="1:5" x14ac:dyDescent="0.25">
      <c r="A147" s="6" t="s">
        <v>1833</v>
      </c>
      <c r="B147" s="232" t="s">
        <v>1884</v>
      </c>
      <c r="C147" s="242" t="s">
        <v>1885</v>
      </c>
      <c r="D147" s="234">
        <f>SUMIF('[1]PdC SP'!$AB:$AB,$B:$B,'[1]PdC SP'!W:W)</f>
        <v>0</v>
      </c>
      <c r="E147" s="235">
        <v>0</v>
      </c>
    </row>
    <row r="148" spans="1:5" ht="38.25" x14ac:dyDescent="0.25">
      <c r="A148" s="6"/>
      <c r="B148" s="232" t="s">
        <v>1886</v>
      </c>
      <c r="C148" s="233" t="s">
        <v>1887</v>
      </c>
      <c r="D148" s="234">
        <f>SUMIF('[1]PdC SP'!$AB:$AB,$B:$B,'[1]PdC SP'!W:W)</f>
        <v>0</v>
      </c>
      <c r="E148" s="235">
        <v>0</v>
      </c>
    </row>
    <row r="149" spans="1:5" ht="25.5" x14ac:dyDescent="0.25">
      <c r="A149" s="6" t="s">
        <v>159</v>
      </c>
      <c r="B149" s="232" t="s">
        <v>1888</v>
      </c>
      <c r="C149" s="233" t="s">
        <v>1889</v>
      </c>
      <c r="D149" s="234">
        <f>SUMIF('[1]PdC SP'!$AB:$AB,$B:$B,'[1]PdC SP'!W:W)</f>
        <v>266773.55</v>
      </c>
      <c r="E149" s="235">
        <v>256317.44</v>
      </c>
    </row>
    <row r="150" spans="1:5" ht="38.25" x14ac:dyDescent="0.25">
      <c r="A150" s="6"/>
      <c r="B150" s="232" t="s">
        <v>1890</v>
      </c>
      <c r="C150" s="233" t="s">
        <v>1891</v>
      </c>
      <c r="D150" s="234">
        <f>SUMIF('[1]PdC SP'!$AB:$AB,$B:$B,'[1]PdC SP'!W:W)</f>
        <v>0</v>
      </c>
      <c r="E150" s="235">
        <v>0</v>
      </c>
    </row>
    <row r="151" spans="1:5" ht="25.5" x14ac:dyDescent="0.25">
      <c r="A151" s="6"/>
      <c r="B151" s="228" t="s">
        <v>1892</v>
      </c>
      <c r="C151" s="229" t="s">
        <v>1893</v>
      </c>
      <c r="D151" s="230">
        <f>SUM(D152:D154)</f>
        <v>25000</v>
      </c>
      <c r="E151" s="231">
        <v>25000</v>
      </c>
    </row>
    <row r="152" spans="1:5" x14ac:dyDescent="0.25">
      <c r="A152" s="6"/>
      <c r="B152" s="232" t="s">
        <v>1894</v>
      </c>
      <c r="C152" s="242" t="s">
        <v>1895</v>
      </c>
      <c r="D152" s="234">
        <f>SUMIF('[1]PdC SP'!$AB:$AB,$B:$B,'[1]PdC SP'!W:W)</f>
        <v>0</v>
      </c>
      <c r="E152" s="235">
        <v>0</v>
      </c>
    </row>
    <row r="153" spans="1:5" x14ac:dyDescent="0.25">
      <c r="A153" s="6"/>
      <c r="B153" s="232" t="s">
        <v>1896</v>
      </c>
      <c r="C153" s="233" t="s">
        <v>1897</v>
      </c>
      <c r="D153" s="234">
        <f>SUMIF('[1]PdC SP'!$AB:$AB,$B:$B,'[1]PdC SP'!W:W)</f>
        <v>0</v>
      </c>
      <c r="E153" s="235">
        <v>0</v>
      </c>
    </row>
    <row r="154" spans="1:5" x14ac:dyDescent="0.25">
      <c r="A154" s="6"/>
      <c r="B154" s="232" t="s">
        <v>1898</v>
      </c>
      <c r="C154" s="233" t="s">
        <v>1899</v>
      </c>
      <c r="D154" s="234">
        <f>SUMIF('[1]PdC SP'!$AB:$AB,$B:$B,'[1]PdC SP'!W:W)</f>
        <v>25000</v>
      </c>
      <c r="E154" s="235">
        <v>25000</v>
      </c>
    </row>
    <row r="155" spans="1:5" x14ac:dyDescent="0.25">
      <c r="A155" s="6"/>
      <c r="B155" s="228" t="s">
        <v>1900</v>
      </c>
      <c r="C155" s="229" t="s">
        <v>1901</v>
      </c>
      <c r="D155" s="234">
        <f>SUMIF('[1]PdC SP'!$AB:$AB,$B:$B,'[1]PdC SP'!W:W)</f>
        <v>836.36</v>
      </c>
      <c r="E155" s="235">
        <v>836.36</v>
      </c>
    </row>
    <row r="156" spans="1:5" x14ac:dyDescent="0.25">
      <c r="A156" s="6"/>
      <c r="B156" s="228" t="s">
        <v>1902</v>
      </c>
      <c r="C156" s="229" t="s">
        <v>1903</v>
      </c>
      <c r="D156" s="230">
        <f>SUM(D157:D160)+D161+D164</f>
        <v>22087714.469999999</v>
      </c>
      <c r="E156" s="231">
        <v>20210972.099999994</v>
      </c>
    </row>
    <row r="157" spans="1:5" x14ac:dyDescent="0.25">
      <c r="A157" s="6"/>
      <c r="B157" s="232" t="s">
        <v>1904</v>
      </c>
      <c r="C157" s="233" t="s">
        <v>1905</v>
      </c>
      <c r="D157" s="234">
        <f>SUMIF('[1]PdC SP'!$AB:$AB,$B:$B,'[1]PdC SP'!W:W)</f>
        <v>9241680.5099999998</v>
      </c>
      <c r="E157" s="234">
        <f>SUMIF('[1]PdC SP'!$AB:$AB,$B:$B,'[1]PdC SP'!X:X)</f>
        <v>8790946.4300000016</v>
      </c>
    </row>
    <row r="158" spans="1:5" x14ac:dyDescent="0.25">
      <c r="A158" s="6"/>
      <c r="B158" s="232" t="s">
        <v>1906</v>
      </c>
      <c r="C158" s="233" t="s">
        <v>1907</v>
      </c>
      <c r="D158" s="234">
        <f>SUMIF('[1]PdC SP'!$AB:$AB,$B:$B,'[1]PdC SP'!W:W)</f>
        <v>4779982.1900000004</v>
      </c>
      <c r="E158" s="234">
        <f>SUMIF('[1]PdC SP'!$AB:$AB,$B:$B,'[1]PdC SP'!X:X)</f>
        <v>2802996.76</v>
      </c>
    </row>
    <row r="159" spans="1:5" x14ac:dyDescent="0.25">
      <c r="A159" s="6"/>
      <c r="B159" s="232" t="s">
        <v>1908</v>
      </c>
      <c r="C159" s="233" t="s">
        <v>1909</v>
      </c>
      <c r="D159" s="234">
        <f>SUMIF('[1]PdC SP'!$AB:$AB,$B:$B,'[1]PdC SP'!W:W)</f>
        <v>1297138.18</v>
      </c>
      <c r="E159" s="234">
        <f>SUMIF('[1]PdC SP'!$AB:$AB,$B:$B,'[1]PdC SP'!X:X)</f>
        <v>783200.89999999991</v>
      </c>
    </row>
    <row r="160" spans="1:5" x14ac:dyDescent="0.25">
      <c r="A160" s="6"/>
      <c r="B160" s="232" t="s">
        <v>1910</v>
      </c>
      <c r="C160" s="233" t="s">
        <v>1911</v>
      </c>
      <c r="D160" s="234">
        <f>SUMIF('[1]PdC SP'!$AB:$AB,$B:$B,'[1]PdC SP'!W:W)</f>
        <v>0</v>
      </c>
      <c r="E160" s="234">
        <f>SUMIF('[1]PdC SP'!$AB:$AB,$B:$B,'[1]PdC SP'!X:X)</f>
        <v>0</v>
      </c>
    </row>
    <row r="161" spans="1:5" x14ac:dyDescent="0.25">
      <c r="A161" s="6"/>
      <c r="B161" s="232" t="s">
        <v>1912</v>
      </c>
      <c r="C161" s="233" t="s">
        <v>1913</v>
      </c>
      <c r="D161" s="234">
        <f>D162+D163</f>
        <v>6702479.4099999983</v>
      </c>
      <c r="E161" s="234">
        <f>E162+E163</f>
        <v>3785760.1999999997</v>
      </c>
    </row>
    <row r="162" spans="1:5" x14ac:dyDescent="0.25">
      <c r="A162" s="6"/>
      <c r="B162" s="232" t="s">
        <v>1914</v>
      </c>
      <c r="C162" s="233" t="s">
        <v>1915</v>
      </c>
      <c r="D162" s="234">
        <f>SUMIF('[1]PdC SP'!$AB:$AB,$B:$B,'[1]PdC SP'!W:W)</f>
        <v>6702479.4099999983</v>
      </c>
      <c r="E162" s="234">
        <f>SUMIF('[1]PdC SP'!$AB:$AB,$B:$B,'[1]PdC SP'!X:X)</f>
        <v>3785760.1999999997</v>
      </c>
    </row>
    <row r="163" spans="1:5" x14ac:dyDescent="0.25">
      <c r="A163" s="6"/>
      <c r="B163" s="232" t="s">
        <v>1916</v>
      </c>
      <c r="C163" s="233" t="s">
        <v>1917</v>
      </c>
      <c r="D163" s="234">
        <f>SUMIF('[1]PdC SP'!$AB:$AB,$B:$B,'[1]PdC SP'!W:W)</f>
        <v>0</v>
      </c>
      <c r="E163" s="234">
        <f>SUMIF('[1]PdC SP'!$AB:$AB,$B:$B,'[1]PdC SP'!X:X)</f>
        <v>0</v>
      </c>
    </row>
    <row r="164" spans="1:5" ht="25.5" x14ac:dyDescent="0.25">
      <c r="A164" s="6"/>
      <c r="B164" s="232" t="s">
        <v>1918</v>
      </c>
      <c r="C164" s="233" t="s">
        <v>1919</v>
      </c>
      <c r="D164" s="234">
        <f>D165+D166</f>
        <v>66434.179999999993</v>
      </c>
      <c r="E164" s="234">
        <f>E165+E166</f>
        <v>0</v>
      </c>
    </row>
    <row r="165" spans="1:5" ht="25.5" x14ac:dyDescent="0.25">
      <c r="A165" s="6"/>
      <c r="B165" s="232" t="s">
        <v>1920</v>
      </c>
      <c r="C165" s="233" t="s">
        <v>1921</v>
      </c>
      <c r="D165" s="234">
        <f>SUMIF('[1]PdC SP'!$AB:$AB,$B:$B,'[1]PdC SP'!W:W)</f>
        <v>66434.179999999993</v>
      </c>
      <c r="E165" s="234">
        <f>SUMIF('[1]PdC SP'!$AB:$AB,$B:$B,'[1]PdC SP'!X:X)</f>
        <v>0</v>
      </c>
    </row>
    <row r="166" spans="1:5" ht="25.5" x14ac:dyDescent="0.25">
      <c r="A166" s="6"/>
      <c r="B166" s="232" t="s">
        <v>1922</v>
      </c>
      <c r="C166" s="233" t="s">
        <v>1923</v>
      </c>
      <c r="D166" s="234">
        <f>SUMIF('[1]PdC SP'!$AB:$AB,$B:$B,'[1]PdC SP'!W:W)</f>
        <v>0</v>
      </c>
      <c r="E166" s="234">
        <f>SUMIF('[1]PdC SP'!$AB:$AB,$B:$B,'[1]PdC SP'!X:X)</f>
        <v>0</v>
      </c>
    </row>
    <row r="167" spans="1:5" ht="25.5" x14ac:dyDescent="0.25">
      <c r="A167" s="6"/>
      <c r="B167" s="224" t="s">
        <v>1924</v>
      </c>
      <c r="C167" s="225" t="s">
        <v>1925</v>
      </c>
      <c r="D167" s="226">
        <f>SUM(D168:D169)</f>
        <v>0</v>
      </c>
      <c r="E167" s="227">
        <v>0</v>
      </c>
    </row>
    <row r="168" spans="1:5" ht="25.5" x14ac:dyDescent="0.25">
      <c r="A168" s="6"/>
      <c r="B168" s="228" t="s">
        <v>1926</v>
      </c>
      <c r="C168" s="229" t="s">
        <v>1927</v>
      </c>
      <c r="D168" s="234">
        <f>SUMIF('[1]PdC SP'!$AB:$AB,$B:$B,'[1]PdC SP'!W:W)</f>
        <v>0</v>
      </c>
      <c r="E168" s="235">
        <v>0</v>
      </c>
    </row>
    <row r="169" spans="1:5" ht="25.5" x14ac:dyDescent="0.25">
      <c r="A169" s="6"/>
      <c r="B169" s="228" t="s">
        <v>1928</v>
      </c>
      <c r="C169" s="229" t="s">
        <v>1929</v>
      </c>
      <c r="D169" s="234">
        <f>SUMIF('[1]PdC SP'!$AB:$AB,$B:$B,'[1]PdC SP'!W:W)</f>
        <v>0</v>
      </c>
      <c r="E169" s="235">
        <v>0</v>
      </c>
    </row>
    <row r="170" spans="1:5" x14ac:dyDescent="0.25">
      <c r="A170" s="6"/>
      <c r="B170" s="224" t="s">
        <v>1930</v>
      </c>
      <c r="C170" s="225" t="s">
        <v>1931</v>
      </c>
      <c r="D170" s="226">
        <f>SUM(D171:D174)</f>
        <v>59312896.299999975</v>
      </c>
      <c r="E170" s="227">
        <v>70172432.61999996</v>
      </c>
    </row>
    <row r="171" spans="1:5" x14ac:dyDescent="0.25">
      <c r="A171" s="6"/>
      <c r="B171" s="228" t="s">
        <v>1932</v>
      </c>
      <c r="C171" s="229" t="s">
        <v>1933</v>
      </c>
      <c r="D171" s="234">
        <f>SUMIF('[1]PdC SP'!$AB:$AB,$B:$B,'[1]PdC SP'!W:W)</f>
        <v>414511.95</v>
      </c>
      <c r="E171" s="235">
        <v>414511.95</v>
      </c>
    </row>
    <row r="172" spans="1:5" x14ac:dyDescent="0.25">
      <c r="A172" s="6"/>
      <c r="B172" s="228" t="s">
        <v>1934</v>
      </c>
      <c r="C172" s="229" t="s">
        <v>1935</v>
      </c>
      <c r="D172" s="234">
        <f>SUMIF('[1]PdC SP'!$AB:$AB,$B:$B,'[1]PdC SP'!W:W)</f>
        <v>57103784.529999971</v>
      </c>
      <c r="E172" s="235">
        <v>67968281.669999957</v>
      </c>
    </row>
    <row r="173" spans="1:5" x14ac:dyDescent="0.25">
      <c r="A173" s="6"/>
      <c r="B173" s="228" t="s">
        <v>1936</v>
      </c>
      <c r="C173" s="229" t="s">
        <v>1937</v>
      </c>
      <c r="D173" s="234">
        <f>SUMIF('[1]PdC SP'!$AB:$AB,$B:$B,'[1]PdC SP'!W:W)</f>
        <v>0</v>
      </c>
      <c r="E173" s="235">
        <v>0</v>
      </c>
    </row>
    <row r="174" spans="1:5" x14ac:dyDescent="0.25">
      <c r="A174" s="6"/>
      <c r="B174" s="228" t="s">
        <v>1938</v>
      </c>
      <c r="C174" s="229" t="s">
        <v>1939</v>
      </c>
      <c r="D174" s="234">
        <f>SUMIF('[1]PdC SP'!$AB:$AB,$B:$B,'[1]PdC SP'!W:W)</f>
        <v>1794599.8200000003</v>
      </c>
      <c r="E174" s="235">
        <v>1789639</v>
      </c>
    </row>
    <row r="175" spans="1:5" x14ac:dyDescent="0.25">
      <c r="A175" s="6"/>
      <c r="B175" s="224" t="s">
        <v>1940</v>
      </c>
      <c r="C175" s="225" t="s">
        <v>1941</v>
      </c>
      <c r="D175" s="226">
        <f>D176+D179</f>
        <v>24342.66</v>
      </c>
      <c r="E175" s="227">
        <v>30214.66</v>
      </c>
    </row>
    <row r="176" spans="1:5" x14ac:dyDescent="0.25">
      <c r="A176" s="6"/>
      <c r="B176" s="224" t="s">
        <v>1942</v>
      </c>
      <c r="C176" s="225" t="s">
        <v>1943</v>
      </c>
      <c r="D176" s="226">
        <f>SUM(D177:D178)</f>
        <v>0</v>
      </c>
      <c r="E176" s="227">
        <v>0</v>
      </c>
    </row>
    <row r="177" spans="1:5" x14ac:dyDescent="0.25">
      <c r="A177" s="15"/>
      <c r="B177" s="228" t="s">
        <v>1944</v>
      </c>
      <c r="C177" s="229" t="s">
        <v>1945</v>
      </c>
      <c r="D177" s="234">
        <f>SUMIF('[1]PdC SP'!$AB:$AB,$B:$B,'[1]PdC SP'!W:W)</f>
        <v>0</v>
      </c>
      <c r="E177" s="235">
        <v>0</v>
      </c>
    </row>
    <row r="178" spans="1:5" ht="25.5" x14ac:dyDescent="0.25">
      <c r="A178" s="6" t="s">
        <v>49</v>
      </c>
      <c r="B178" s="228" t="s">
        <v>1946</v>
      </c>
      <c r="C178" s="229" t="s">
        <v>1947</v>
      </c>
      <c r="D178" s="234">
        <f>SUMIF('[1]PdC SP'!$AB:$AB,$B:$B,'[1]PdC SP'!W:W)</f>
        <v>0</v>
      </c>
      <c r="E178" s="235">
        <v>0</v>
      </c>
    </row>
    <row r="179" spans="1:5" x14ac:dyDescent="0.25">
      <c r="A179" s="6"/>
      <c r="B179" s="224" t="s">
        <v>1948</v>
      </c>
      <c r="C179" s="225" t="s">
        <v>1949</v>
      </c>
      <c r="D179" s="226">
        <f>SUM(D180:D181)</f>
        <v>24342.66</v>
      </c>
      <c r="E179" s="227">
        <v>30214.66</v>
      </c>
    </row>
    <row r="180" spans="1:5" x14ac:dyDescent="0.25">
      <c r="A180" s="6"/>
      <c r="B180" s="228" t="s">
        <v>1950</v>
      </c>
      <c r="C180" s="229" t="s">
        <v>1951</v>
      </c>
      <c r="D180" s="234">
        <f>SUMIF('[1]PdC SP'!$AB:$AB,$B:$B,'[1]PdC SP'!W:W)</f>
        <v>24342.66</v>
      </c>
      <c r="E180" s="235">
        <v>30214.66</v>
      </c>
    </row>
    <row r="181" spans="1:5" ht="25.5" x14ac:dyDescent="0.25">
      <c r="A181" s="6" t="s">
        <v>49</v>
      </c>
      <c r="B181" s="228" t="s">
        <v>1952</v>
      </c>
      <c r="C181" s="229" t="s">
        <v>1953</v>
      </c>
      <c r="D181" s="234">
        <f>SUMIF('[1]PdC SP'!$AB:$AB,$B:$B,'[1]PdC SP'!W:W)</f>
        <v>0</v>
      </c>
      <c r="E181" s="235">
        <v>0</v>
      </c>
    </row>
    <row r="182" spans="1:5" x14ac:dyDescent="0.25">
      <c r="A182" s="6"/>
      <c r="B182" s="228" t="s">
        <v>1954</v>
      </c>
      <c r="C182" s="229" t="s">
        <v>1955</v>
      </c>
      <c r="D182" s="226">
        <f>D5+D83+D175</f>
        <v>714264708.51999986</v>
      </c>
      <c r="E182" s="244">
        <v>702605030.88999987</v>
      </c>
    </row>
    <row r="183" spans="1:5" x14ac:dyDescent="0.25">
      <c r="A183" s="6"/>
      <c r="B183" s="224" t="s">
        <v>1956</v>
      </c>
      <c r="C183" s="225" t="s">
        <v>1957</v>
      </c>
      <c r="D183" s="226">
        <f>SUM(D184:D188)</f>
        <v>0</v>
      </c>
      <c r="E183" s="227">
        <v>0</v>
      </c>
    </row>
    <row r="184" spans="1:5" x14ac:dyDescent="0.25">
      <c r="A184" s="6"/>
      <c r="B184" s="224" t="s">
        <v>1958</v>
      </c>
      <c r="C184" s="225" t="s">
        <v>1959</v>
      </c>
      <c r="D184" s="234">
        <f>SUMIF('[1]PdC SP'!$AB:$AB,$B:$B,'[1]PdC SP'!W:W)</f>
        <v>0</v>
      </c>
      <c r="E184" s="235">
        <v>0</v>
      </c>
    </row>
    <row r="185" spans="1:5" x14ac:dyDescent="0.25">
      <c r="A185" s="6"/>
      <c r="B185" s="224" t="s">
        <v>1960</v>
      </c>
      <c r="C185" s="225" t="s">
        <v>1961</v>
      </c>
      <c r="D185" s="234">
        <f>SUMIF('[1]PdC SP'!$AB:$AB,$B:$B,'[1]PdC SP'!W:W)</f>
        <v>0</v>
      </c>
      <c r="E185" s="235">
        <v>0</v>
      </c>
    </row>
    <row r="186" spans="1:5" x14ac:dyDescent="0.25">
      <c r="A186" s="6"/>
      <c r="B186" s="224" t="s">
        <v>1962</v>
      </c>
      <c r="C186" s="225" t="s">
        <v>1963</v>
      </c>
      <c r="D186" s="234">
        <f>SUMIF('[1]PdC SP'!$AB:$AB,$B:$B,'[1]PdC SP'!W:W)</f>
        <v>0</v>
      </c>
      <c r="E186" s="235">
        <v>0</v>
      </c>
    </row>
    <row r="187" spans="1:5" x14ac:dyDescent="0.25">
      <c r="A187" s="246"/>
      <c r="B187" s="247" t="s">
        <v>1964</v>
      </c>
      <c r="C187" s="225" t="s">
        <v>1965</v>
      </c>
      <c r="D187" s="234">
        <f>SUMIF('[1]PdC SP'!$AB:$AB,$B:$B,'[1]PdC SP'!W:W)</f>
        <v>0</v>
      </c>
      <c r="E187" s="248">
        <v>0</v>
      </c>
    </row>
    <row r="188" spans="1:5" ht="15.75" thickBot="1" x14ac:dyDescent="0.3">
      <c r="A188" s="21"/>
      <c r="B188" s="249" t="s">
        <v>1966</v>
      </c>
      <c r="C188" s="250" t="s">
        <v>1967</v>
      </c>
      <c r="D188" s="251">
        <f>SUMIF('[1]PdC SP'!$AB:$AB,$B:$B,'[1]PdC SP'!W:W)</f>
        <v>0</v>
      </c>
      <c r="E188" s="252">
        <v>0</v>
      </c>
    </row>
  </sheetData>
  <mergeCells count="5"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view="pageBreakPreview" zoomScale="60" zoomScaleNormal="100" workbookViewId="0">
      <selection activeCell="N15" sqref="N15"/>
    </sheetView>
  </sheetViews>
  <sheetFormatPr defaultRowHeight="15" x14ac:dyDescent="0.25"/>
  <cols>
    <col min="1" max="1" width="6.140625" customWidth="1"/>
    <col min="3" max="3" width="60.7109375" customWidth="1"/>
    <col min="4" max="4" width="17.85546875" customWidth="1"/>
    <col min="5" max="5" width="17.42578125" customWidth="1"/>
  </cols>
  <sheetData>
    <row r="1" spans="1:5" x14ac:dyDescent="0.25">
      <c r="A1" s="207"/>
      <c r="B1" s="207"/>
      <c r="C1" s="253" t="s">
        <v>1969</v>
      </c>
      <c r="D1" s="253"/>
      <c r="E1" s="254"/>
    </row>
    <row r="2" spans="1:5" ht="15.75" thickBot="1" x14ac:dyDescent="0.3">
      <c r="A2" s="207"/>
      <c r="B2" s="207"/>
      <c r="C2" s="210"/>
      <c r="D2" s="210"/>
      <c r="E2" s="211"/>
    </row>
    <row r="3" spans="1:5" x14ac:dyDescent="0.25">
      <c r="A3" s="255" t="s">
        <v>1</v>
      </c>
      <c r="B3" s="255" t="s">
        <v>2</v>
      </c>
      <c r="C3" s="256" t="s">
        <v>1596</v>
      </c>
      <c r="D3" s="257" t="s">
        <v>1597</v>
      </c>
      <c r="E3" s="257" t="s">
        <v>1598</v>
      </c>
    </row>
    <row r="4" spans="1:5" ht="30.75" customHeight="1" thickBot="1" x14ac:dyDescent="0.3">
      <c r="A4" s="258"/>
      <c r="B4" s="258"/>
      <c r="C4" s="259"/>
      <c r="D4" s="260"/>
      <c r="E4" s="260"/>
    </row>
    <row r="5" spans="1:5" x14ac:dyDescent="0.25">
      <c r="A5" s="261"/>
      <c r="B5" s="262" t="s">
        <v>1970</v>
      </c>
      <c r="C5" s="263" t="s">
        <v>1971</v>
      </c>
      <c r="D5" s="264">
        <v>166112159.28999975</v>
      </c>
      <c r="E5" s="264">
        <v>173372046.36999997</v>
      </c>
    </row>
    <row r="6" spans="1:5" x14ac:dyDescent="0.25">
      <c r="A6" s="265"/>
      <c r="B6" s="266" t="s">
        <v>1972</v>
      </c>
      <c r="C6" s="267" t="s">
        <v>1973</v>
      </c>
      <c r="D6" s="268">
        <v>0</v>
      </c>
      <c r="E6" s="268">
        <v>0</v>
      </c>
    </row>
    <row r="7" spans="1:5" x14ac:dyDescent="0.25">
      <c r="A7" s="265"/>
      <c r="B7" s="266" t="s">
        <v>1974</v>
      </c>
      <c r="C7" s="267" t="s">
        <v>1975</v>
      </c>
      <c r="D7" s="269">
        <v>179752389.52000001</v>
      </c>
      <c r="E7" s="269">
        <v>187454949.95999998</v>
      </c>
    </row>
    <row r="8" spans="1:5" x14ac:dyDescent="0.25">
      <c r="A8" s="265"/>
      <c r="B8" s="270" t="s">
        <v>1976</v>
      </c>
      <c r="C8" s="271" t="s">
        <v>1977</v>
      </c>
      <c r="D8" s="268">
        <v>62280592.920000009</v>
      </c>
      <c r="E8" s="268">
        <v>67241258.539999992</v>
      </c>
    </row>
    <row r="9" spans="1:5" x14ac:dyDescent="0.25">
      <c r="A9" s="265"/>
      <c r="B9" s="270" t="s">
        <v>1978</v>
      </c>
      <c r="C9" s="271" t="s">
        <v>1979</v>
      </c>
      <c r="D9" s="272">
        <v>0</v>
      </c>
      <c r="E9" s="272">
        <v>0</v>
      </c>
    </row>
    <row r="10" spans="1:5" ht="25.5" x14ac:dyDescent="0.25">
      <c r="A10" s="265"/>
      <c r="B10" s="273" t="s">
        <v>1980</v>
      </c>
      <c r="C10" s="274" t="s">
        <v>1981</v>
      </c>
      <c r="D10" s="268">
        <v>0</v>
      </c>
      <c r="E10" s="268">
        <v>0</v>
      </c>
    </row>
    <row r="11" spans="1:5" ht="25.5" x14ac:dyDescent="0.25">
      <c r="A11" s="265"/>
      <c r="B11" s="273" t="s">
        <v>1982</v>
      </c>
      <c r="C11" s="274" t="s">
        <v>1983</v>
      </c>
      <c r="D11" s="268">
        <v>0</v>
      </c>
      <c r="E11" s="268">
        <v>0</v>
      </c>
    </row>
    <row r="12" spans="1:5" ht="25.5" x14ac:dyDescent="0.25">
      <c r="A12" s="265"/>
      <c r="B12" s="273" t="s">
        <v>1984</v>
      </c>
      <c r="C12" s="274" t="s">
        <v>1985</v>
      </c>
      <c r="D12" s="268">
        <v>0</v>
      </c>
      <c r="E12" s="268">
        <v>0</v>
      </c>
    </row>
    <row r="13" spans="1:5" x14ac:dyDescent="0.25">
      <c r="A13" s="265"/>
      <c r="B13" s="270" t="s">
        <v>1986</v>
      </c>
      <c r="C13" s="271" t="s">
        <v>1987</v>
      </c>
      <c r="D13" s="268">
        <v>93226863.420000002</v>
      </c>
      <c r="E13" s="268">
        <v>97489454.909999996</v>
      </c>
    </row>
    <row r="14" spans="1:5" ht="25.5" x14ac:dyDescent="0.25">
      <c r="A14" s="265"/>
      <c r="B14" s="270" t="s">
        <v>1988</v>
      </c>
      <c r="C14" s="271" t="s">
        <v>1989</v>
      </c>
      <c r="D14" s="268">
        <v>905297.9</v>
      </c>
      <c r="E14" s="268">
        <v>0</v>
      </c>
    </row>
    <row r="15" spans="1:5" ht="25.5" x14ac:dyDescent="0.25">
      <c r="A15" s="265"/>
      <c r="B15" s="270" t="s">
        <v>1990</v>
      </c>
      <c r="C15" s="271" t="s">
        <v>1991</v>
      </c>
      <c r="D15" s="268">
        <v>23339635.280000001</v>
      </c>
      <c r="E15" s="268">
        <v>22724236.509999998</v>
      </c>
    </row>
    <row r="16" spans="1:5" ht="25.5" x14ac:dyDescent="0.25">
      <c r="A16" s="265"/>
      <c r="B16" s="266" t="s">
        <v>1992</v>
      </c>
      <c r="C16" s="267" t="s">
        <v>1993</v>
      </c>
      <c r="D16" s="268">
        <v>119920.08</v>
      </c>
      <c r="E16" s="268">
        <v>74846.399999999994</v>
      </c>
    </row>
    <row r="17" spans="1:5" x14ac:dyDescent="0.25">
      <c r="A17" s="275"/>
      <c r="B17" s="266" t="s">
        <v>1994</v>
      </c>
      <c r="C17" s="267" t="s">
        <v>1995</v>
      </c>
      <c r="D17" s="272">
        <v>0</v>
      </c>
      <c r="E17" s="272">
        <v>0</v>
      </c>
    </row>
    <row r="18" spans="1:5" x14ac:dyDescent="0.25">
      <c r="A18" s="275"/>
      <c r="B18" s="270" t="s">
        <v>1996</v>
      </c>
      <c r="C18" s="271" t="s">
        <v>1997</v>
      </c>
      <c r="D18" s="268">
        <v>0</v>
      </c>
      <c r="E18" s="268">
        <v>0</v>
      </c>
    </row>
    <row r="19" spans="1:5" x14ac:dyDescent="0.25">
      <c r="A19" s="275"/>
      <c r="B19" s="270" t="s">
        <v>1998</v>
      </c>
      <c r="C19" s="271" t="s">
        <v>1999</v>
      </c>
      <c r="D19" s="268">
        <v>0</v>
      </c>
      <c r="E19" s="268">
        <v>0</v>
      </c>
    </row>
    <row r="20" spans="1:5" x14ac:dyDescent="0.25">
      <c r="A20" s="275"/>
      <c r="B20" s="270" t="s">
        <v>2000</v>
      </c>
      <c r="C20" s="271" t="s">
        <v>2001</v>
      </c>
      <c r="D20" s="268">
        <v>0</v>
      </c>
      <c r="E20" s="268">
        <v>0</v>
      </c>
    </row>
    <row r="21" spans="1:5" ht="25.5" x14ac:dyDescent="0.25">
      <c r="A21" s="275"/>
      <c r="B21" s="270" t="s">
        <v>2002</v>
      </c>
      <c r="C21" s="271" t="s">
        <v>2003</v>
      </c>
      <c r="D21" s="268">
        <v>0</v>
      </c>
      <c r="E21" s="268">
        <v>0</v>
      </c>
    </row>
    <row r="22" spans="1:5" x14ac:dyDescent="0.25">
      <c r="A22" s="275"/>
      <c r="B22" s="270" t="s">
        <v>2004</v>
      </c>
      <c r="C22" s="271" t="s">
        <v>2005</v>
      </c>
      <c r="D22" s="268">
        <v>0</v>
      </c>
      <c r="E22" s="268">
        <v>0</v>
      </c>
    </row>
    <row r="23" spans="1:5" x14ac:dyDescent="0.25">
      <c r="A23" s="265"/>
      <c r="B23" s="266" t="s">
        <v>2006</v>
      </c>
      <c r="C23" s="267" t="s">
        <v>2007</v>
      </c>
      <c r="D23" s="269">
        <v>68763903.670000002</v>
      </c>
      <c r="E23" s="269">
        <v>54606154</v>
      </c>
    </row>
    <row r="24" spans="1:5" ht="25.5" x14ac:dyDescent="0.25">
      <c r="A24" s="275"/>
      <c r="B24" s="270" t="s">
        <v>2008</v>
      </c>
      <c r="C24" s="271" t="s">
        <v>2009</v>
      </c>
      <c r="D24" s="268">
        <v>0</v>
      </c>
      <c r="E24" s="268">
        <v>0</v>
      </c>
    </row>
    <row r="25" spans="1:5" ht="25.5" x14ac:dyDescent="0.25">
      <c r="A25" s="275"/>
      <c r="B25" s="270" t="s">
        <v>2010</v>
      </c>
      <c r="C25" s="271" t="s">
        <v>2011</v>
      </c>
      <c r="D25" s="268">
        <v>0</v>
      </c>
      <c r="E25" s="268">
        <v>0</v>
      </c>
    </row>
    <row r="26" spans="1:5" x14ac:dyDescent="0.25">
      <c r="A26" s="275"/>
      <c r="B26" s="270" t="s">
        <v>2012</v>
      </c>
      <c r="C26" s="271" t="s">
        <v>2013</v>
      </c>
      <c r="D26" s="268">
        <v>68763903.670000002</v>
      </c>
      <c r="E26" s="268">
        <v>54606154</v>
      </c>
    </row>
    <row r="27" spans="1:5" x14ac:dyDescent="0.25">
      <c r="A27" s="275"/>
      <c r="B27" s="266" t="s">
        <v>2014</v>
      </c>
      <c r="C27" s="267" t="s">
        <v>2015</v>
      </c>
      <c r="D27" s="268">
        <v>-68763903.659999996</v>
      </c>
      <c r="E27" s="268">
        <v>-54606153.990000002</v>
      </c>
    </row>
    <row r="28" spans="1:5" x14ac:dyDescent="0.25">
      <c r="A28" s="275"/>
      <c r="B28" s="266" t="s">
        <v>2016</v>
      </c>
      <c r="C28" s="267" t="s">
        <v>2017</v>
      </c>
      <c r="D28" s="276">
        <v>-13760150.320000302</v>
      </c>
      <c r="E28" s="276">
        <v>-14157750</v>
      </c>
    </row>
    <row r="29" spans="1:5" x14ac:dyDescent="0.25">
      <c r="A29" s="275"/>
      <c r="B29" s="266" t="s">
        <v>2018</v>
      </c>
      <c r="C29" s="267" t="s">
        <v>2019</v>
      </c>
      <c r="D29" s="269">
        <v>59675795.299999997</v>
      </c>
      <c r="E29" s="269">
        <v>76027072.589999989</v>
      </c>
    </row>
    <row r="30" spans="1:5" x14ac:dyDescent="0.25">
      <c r="A30" s="275"/>
      <c r="B30" s="266" t="s">
        <v>2020</v>
      </c>
      <c r="C30" s="267" t="s">
        <v>2021</v>
      </c>
      <c r="D30" s="268">
        <v>0</v>
      </c>
      <c r="E30" s="268">
        <v>0</v>
      </c>
    </row>
    <row r="31" spans="1:5" x14ac:dyDescent="0.25">
      <c r="A31" s="275"/>
      <c r="B31" s="266" t="s">
        <v>2022</v>
      </c>
      <c r="C31" s="267" t="s">
        <v>2023</v>
      </c>
      <c r="D31" s="269">
        <v>37392576.669999994</v>
      </c>
      <c r="E31" s="269">
        <v>33466067.609999999</v>
      </c>
    </row>
    <row r="32" spans="1:5" ht="25.5" x14ac:dyDescent="0.25">
      <c r="A32" s="275"/>
      <c r="B32" s="270" t="s">
        <v>2024</v>
      </c>
      <c r="C32" s="271" t="s">
        <v>2025</v>
      </c>
      <c r="D32" s="268">
        <v>10022012.27</v>
      </c>
      <c r="E32" s="268">
        <v>8122012.2699999996</v>
      </c>
    </row>
    <row r="33" spans="1:5" ht="25.5" x14ac:dyDescent="0.25">
      <c r="A33" s="275"/>
      <c r="B33" s="270" t="s">
        <v>2026</v>
      </c>
      <c r="C33" s="271" t="s">
        <v>2027</v>
      </c>
      <c r="D33" s="268">
        <v>1999752.07</v>
      </c>
      <c r="E33" s="268">
        <v>1999752.07</v>
      </c>
    </row>
    <row r="34" spans="1:5" ht="25.5" x14ac:dyDescent="0.25">
      <c r="A34" s="275"/>
      <c r="B34" s="270" t="s">
        <v>2028</v>
      </c>
      <c r="C34" s="271" t="s">
        <v>2029</v>
      </c>
      <c r="D34" s="268">
        <v>19986375.009999998</v>
      </c>
      <c r="E34" s="268">
        <v>19921824.59</v>
      </c>
    </row>
    <row r="35" spans="1:5" ht="25.5" x14ac:dyDescent="0.25">
      <c r="A35" s="275"/>
      <c r="B35" s="270" t="s">
        <v>2030</v>
      </c>
      <c r="C35" s="271" t="s">
        <v>2031</v>
      </c>
      <c r="D35" s="268">
        <v>3380489.2399999998</v>
      </c>
      <c r="E35" s="268">
        <v>2690000</v>
      </c>
    </row>
    <row r="36" spans="1:5" x14ac:dyDescent="0.25">
      <c r="A36" s="275"/>
      <c r="B36" s="270" t="s">
        <v>2032</v>
      </c>
      <c r="C36" s="271" t="s">
        <v>2033</v>
      </c>
      <c r="D36" s="268">
        <v>0</v>
      </c>
      <c r="E36" s="268">
        <v>0</v>
      </c>
    </row>
    <row r="37" spans="1:5" x14ac:dyDescent="0.25">
      <c r="A37" s="275"/>
      <c r="B37" s="270" t="s">
        <v>2034</v>
      </c>
      <c r="C37" s="271" t="s">
        <v>2035</v>
      </c>
      <c r="D37" s="268">
        <v>1271469.3999999999</v>
      </c>
      <c r="E37" s="268">
        <v>0</v>
      </c>
    </row>
    <row r="38" spans="1:5" x14ac:dyDescent="0.25">
      <c r="A38" s="275"/>
      <c r="B38" s="270" t="s">
        <v>2036</v>
      </c>
      <c r="C38" s="271" t="s">
        <v>2037</v>
      </c>
      <c r="D38" s="268">
        <v>732478.68</v>
      </c>
      <c r="E38" s="268">
        <v>732478.6799999997</v>
      </c>
    </row>
    <row r="39" spans="1:5" x14ac:dyDescent="0.25">
      <c r="A39" s="275"/>
      <c r="B39" s="266" t="s">
        <v>2038</v>
      </c>
      <c r="C39" s="267" t="s">
        <v>2039</v>
      </c>
      <c r="D39" s="269">
        <v>0</v>
      </c>
      <c r="E39" s="269">
        <v>0</v>
      </c>
    </row>
    <row r="40" spans="1:5" x14ac:dyDescent="0.25">
      <c r="A40" s="275"/>
      <c r="B40" s="270" t="s">
        <v>2040</v>
      </c>
      <c r="C40" s="271" t="s">
        <v>2041</v>
      </c>
      <c r="D40" s="268">
        <v>0</v>
      </c>
      <c r="E40" s="268">
        <v>0</v>
      </c>
    </row>
    <row r="41" spans="1:5" x14ac:dyDescent="0.25">
      <c r="A41" s="275"/>
      <c r="B41" s="270" t="s">
        <v>2042</v>
      </c>
      <c r="C41" s="271" t="s">
        <v>2043</v>
      </c>
      <c r="D41" s="268">
        <v>0</v>
      </c>
      <c r="E41" s="268">
        <v>0</v>
      </c>
    </row>
    <row r="42" spans="1:5" x14ac:dyDescent="0.25">
      <c r="A42" s="275"/>
      <c r="B42" s="270" t="s">
        <v>2044</v>
      </c>
      <c r="C42" s="271" t="s">
        <v>2045</v>
      </c>
      <c r="D42" s="268">
        <v>0</v>
      </c>
      <c r="E42" s="268">
        <v>0</v>
      </c>
    </row>
    <row r="43" spans="1:5" ht="25.5" x14ac:dyDescent="0.25">
      <c r="A43" s="275"/>
      <c r="B43" s="270" t="s">
        <v>2046</v>
      </c>
      <c r="C43" s="271" t="s">
        <v>2047</v>
      </c>
      <c r="D43" s="268">
        <v>0</v>
      </c>
      <c r="E43" s="268">
        <v>0</v>
      </c>
    </row>
    <row r="44" spans="1:5" ht="25.5" x14ac:dyDescent="0.25">
      <c r="A44" s="275"/>
      <c r="B44" s="270" t="s">
        <v>2048</v>
      </c>
      <c r="C44" s="271" t="s">
        <v>2049</v>
      </c>
      <c r="D44" s="268">
        <v>0</v>
      </c>
      <c r="E44" s="268">
        <v>0</v>
      </c>
    </row>
    <row r="45" spans="1:5" x14ac:dyDescent="0.25">
      <c r="A45" s="275"/>
      <c r="B45" s="270" t="s">
        <v>2050</v>
      </c>
      <c r="C45" s="271" t="s">
        <v>2051</v>
      </c>
      <c r="D45" s="268">
        <v>0</v>
      </c>
      <c r="E45" s="268">
        <v>0</v>
      </c>
    </row>
    <row r="46" spans="1:5" x14ac:dyDescent="0.25">
      <c r="A46" s="275"/>
      <c r="B46" s="270" t="s">
        <v>2052</v>
      </c>
      <c r="C46" s="271" t="s">
        <v>2053</v>
      </c>
      <c r="D46" s="268">
        <v>0</v>
      </c>
      <c r="E46" s="268">
        <v>0</v>
      </c>
    </row>
    <row r="47" spans="1:5" ht="38.25" x14ac:dyDescent="0.25">
      <c r="A47" s="275"/>
      <c r="B47" s="270" t="s">
        <v>2054</v>
      </c>
      <c r="C47" s="271" t="s">
        <v>2055</v>
      </c>
      <c r="D47" s="268">
        <v>0</v>
      </c>
      <c r="E47" s="268">
        <v>0</v>
      </c>
    </row>
    <row r="48" spans="1:5" x14ac:dyDescent="0.25">
      <c r="A48" s="275"/>
      <c r="B48" s="266" t="s">
        <v>2056</v>
      </c>
      <c r="C48" s="267" t="s">
        <v>2057</v>
      </c>
      <c r="D48" s="269">
        <v>9768682.8400000017</v>
      </c>
      <c r="E48" s="269">
        <v>24554648.459999997</v>
      </c>
    </row>
    <row r="49" spans="1:5" ht="25.5" x14ac:dyDescent="0.25">
      <c r="A49" s="275"/>
      <c r="B49" s="266" t="s">
        <v>2058</v>
      </c>
      <c r="C49" s="277" t="s">
        <v>2059</v>
      </c>
      <c r="D49" s="268">
        <v>0</v>
      </c>
      <c r="E49" s="268">
        <v>0</v>
      </c>
    </row>
    <row r="50" spans="1:5" ht="25.5" x14ac:dyDescent="0.25">
      <c r="A50" s="275"/>
      <c r="B50" s="270" t="s">
        <v>2060</v>
      </c>
      <c r="C50" s="271" t="s">
        <v>2061</v>
      </c>
      <c r="D50" s="268">
        <v>9731010.7100000009</v>
      </c>
      <c r="E50" s="268">
        <v>24516976.329999998</v>
      </c>
    </row>
    <row r="51" spans="1:5" ht="25.5" x14ac:dyDescent="0.25">
      <c r="A51" s="275"/>
      <c r="B51" s="270" t="s">
        <v>2062</v>
      </c>
      <c r="C51" s="271" t="s">
        <v>2063</v>
      </c>
      <c r="D51" s="268">
        <v>37672.129999999997</v>
      </c>
      <c r="E51" s="268">
        <v>37672.129999999976</v>
      </c>
    </row>
    <row r="52" spans="1:5" x14ac:dyDescent="0.25">
      <c r="A52" s="275"/>
      <c r="B52" s="270" t="s">
        <v>2064</v>
      </c>
      <c r="C52" s="271" t="s">
        <v>2065</v>
      </c>
      <c r="D52" s="268">
        <v>0</v>
      </c>
      <c r="E52" s="268">
        <v>0</v>
      </c>
    </row>
    <row r="53" spans="1:5" ht="25.5" x14ac:dyDescent="0.25">
      <c r="A53" s="275"/>
      <c r="B53" s="270" t="s">
        <v>2066</v>
      </c>
      <c r="C53" s="271" t="s">
        <v>2067</v>
      </c>
      <c r="D53" s="268">
        <v>0</v>
      </c>
      <c r="E53" s="268">
        <v>0</v>
      </c>
    </row>
    <row r="54" spans="1:5" x14ac:dyDescent="0.25">
      <c r="A54" s="275"/>
      <c r="B54" s="266" t="s">
        <v>2068</v>
      </c>
      <c r="C54" s="267" t="s">
        <v>2069</v>
      </c>
      <c r="D54" s="269">
        <v>12514535.789999999</v>
      </c>
      <c r="E54" s="269">
        <v>18006356.52</v>
      </c>
    </row>
    <row r="55" spans="1:5" x14ac:dyDescent="0.25">
      <c r="A55" s="275"/>
      <c r="B55" s="270" t="s">
        <v>2070</v>
      </c>
      <c r="C55" s="271" t="s">
        <v>2071</v>
      </c>
      <c r="D55" s="268">
        <v>216454.05</v>
      </c>
      <c r="E55" s="268">
        <v>216454.05</v>
      </c>
    </row>
    <row r="56" spans="1:5" x14ac:dyDescent="0.25">
      <c r="A56" s="275"/>
      <c r="B56" s="270" t="s">
        <v>2072</v>
      </c>
      <c r="C56" s="271" t="s">
        <v>2073</v>
      </c>
      <c r="D56" s="272">
        <v>8058272.0699999994</v>
      </c>
      <c r="E56" s="272">
        <v>9245169.4299999997</v>
      </c>
    </row>
    <row r="57" spans="1:5" ht="25.5" x14ac:dyDescent="0.25">
      <c r="A57" s="275"/>
      <c r="B57" s="273" t="s">
        <v>2074</v>
      </c>
      <c r="C57" s="274" t="s">
        <v>2075</v>
      </c>
      <c r="D57" s="268">
        <v>1216870.4500000002</v>
      </c>
      <c r="E57" s="268">
        <v>5211378.3100000005</v>
      </c>
    </row>
    <row r="58" spans="1:5" x14ac:dyDescent="0.25">
      <c r="A58" s="275"/>
      <c r="B58" s="273" t="s">
        <v>2076</v>
      </c>
      <c r="C58" s="274" t="s">
        <v>2077</v>
      </c>
      <c r="D58" s="268">
        <v>6841401.6199999992</v>
      </c>
      <c r="E58" s="268">
        <v>4033791.12</v>
      </c>
    </row>
    <row r="59" spans="1:5" x14ac:dyDescent="0.25">
      <c r="A59" s="275"/>
      <c r="B59" s="273" t="s">
        <v>2078</v>
      </c>
      <c r="C59" s="274" t="s">
        <v>2079</v>
      </c>
      <c r="D59" s="268">
        <v>0</v>
      </c>
      <c r="E59" s="268">
        <v>0</v>
      </c>
    </row>
    <row r="60" spans="1:5" x14ac:dyDescent="0.25">
      <c r="A60" s="275"/>
      <c r="B60" s="270" t="s">
        <v>2080</v>
      </c>
      <c r="C60" s="271" t="s">
        <v>2081</v>
      </c>
      <c r="D60" s="268">
        <v>4239809.6700000009</v>
      </c>
      <c r="E60" s="268">
        <v>8544733.0399999991</v>
      </c>
    </row>
    <row r="61" spans="1:5" ht="25.5" x14ac:dyDescent="0.25">
      <c r="A61" s="275"/>
      <c r="B61" s="270" t="s">
        <v>2082</v>
      </c>
      <c r="C61" s="271" t="s">
        <v>2083</v>
      </c>
      <c r="D61" s="268">
        <v>0</v>
      </c>
      <c r="E61" s="268">
        <v>0</v>
      </c>
    </row>
    <row r="62" spans="1:5" x14ac:dyDescent="0.25">
      <c r="A62" s="275"/>
      <c r="B62" s="266" t="s">
        <v>2084</v>
      </c>
      <c r="C62" s="267" t="s">
        <v>2085</v>
      </c>
      <c r="D62" s="269">
        <v>3418405.05</v>
      </c>
      <c r="E62" s="269">
        <v>3669805.3</v>
      </c>
    </row>
    <row r="63" spans="1:5" x14ac:dyDescent="0.25">
      <c r="A63" s="275"/>
      <c r="B63" s="266" t="s">
        <v>2086</v>
      </c>
      <c r="C63" s="267" t="s">
        <v>2087</v>
      </c>
      <c r="D63" s="268">
        <v>3418405.05</v>
      </c>
      <c r="E63" s="268">
        <v>3669805.3</v>
      </c>
    </row>
    <row r="64" spans="1:5" ht="25.5" x14ac:dyDescent="0.25">
      <c r="A64" s="275"/>
      <c r="B64" s="266" t="s">
        <v>2088</v>
      </c>
      <c r="C64" s="267" t="s">
        <v>2089</v>
      </c>
      <c r="D64" s="268">
        <v>0</v>
      </c>
      <c r="E64" s="268">
        <v>0</v>
      </c>
    </row>
    <row r="65" spans="1:5" x14ac:dyDescent="0.25">
      <c r="A65" s="275"/>
      <c r="B65" s="266" t="s">
        <v>2090</v>
      </c>
      <c r="C65" s="267" t="s">
        <v>2091</v>
      </c>
      <c r="D65" s="268">
        <v>0</v>
      </c>
      <c r="E65" s="268">
        <v>0</v>
      </c>
    </row>
    <row r="66" spans="1:5" x14ac:dyDescent="0.25">
      <c r="A66" s="275"/>
      <c r="B66" s="266" t="s">
        <v>2092</v>
      </c>
      <c r="C66" s="267" t="s">
        <v>2093</v>
      </c>
      <c r="D66" s="269">
        <v>485058348.88</v>
      </c>
      <c r="E66" s="269">
        <v>449535773.69000012</v>
      </c>
    </row>
    <row r="67" spans="1:5" x14ac:dyDescent="0.25">
      <c r="A67" s="275"/>
      <c r="B67" s="266" t="s">
        <v>2094</v>
      </c>
      <c r="C67" s="267" t="s">
        <v>2095</v>
      </c>
      <c r="D67" s="268">
        <v>0</v>
      </c>
      <c r="E67" s="268">
        <v>0</v>
      </c>
    </row>
    <row r="68" spans="1:5" x14ac:dyDescent="0.25">
      <c r="A68" s="275"/>
      <c r="B68" s="266" t="s">
        <v>2096</v>
      </c>
      <c r="C68" s="267" t="s">
        <v>2097</v>
      </c>
      <c r="D68" s="269">
        <v>74562.34</v>
      </c>
      <c r="E68" s="269">
        <v>75230.540000000008</v>
      </c>
    </row>
    <row r="69" spans="1:5" ht="25.5" x14ac:dyDescent="0.25">
      <c r="A69" s="275" t="s">
        <v>159</v>
      </c>
      <c r="B69" s="270" t="s">
        <v>2098</v>
      </c>
      <c r="C69" s="271" t="s">
        <v>2099</v>
      </c>
      <c r="D69" s="268">
        <v>0</v>
      </c>
      <c r="E69" s="268">
        <v>0</v>
      </c>
    </row>
    <row r="70" spans="1:5" ht="25.5" x14ac:dyDescent="0.25">
      <c r="A70" s="275"/>
      <c r="B70" s="270" t="s">
        <v>2100</v>
      </c>
      <c r="C70" s="271" t="s">
        <v>2101</v>
      </c>
      <c r="D70" s="268">
        <v>0</v>
      </c>
      <c r="E70" s="268">
        <v>0</v>
      </c>
    </row>
    <row r="71" spans="1:5" x14ac:dyDescent="0.25">
      <c r="A71" s="275" t="s">
        <v>169</v>
      </c>
      <c r="B71" s="270" t="s">
        <v>2102</v>
      </c>
      <c r="C71" s="271" t="s">
        <v>2103</v>
      </c>
      <c r="D71" s="268">
        <v>0</v>
      </c>
      <c r="E71" s="268">
        <v>0</v>
      </c>
    </row>
    <row r="72" spans="1:5" ht="25.5" x14ac:dyDescent="0.25">
      <c r="A72" s="275" t="s">
        <v>169</v>
      </c>
      <c r="B72" s="270" t="s">
        <v>2104</v>
      </c>
      <c r="C72" s="271" t="s">
        <v>2105</v>
      </c>
      <c r="D72" s="268">
        <v>0</v>
      </c>
      <c r="E72" s="268">
        <v>0</v>
      </c>
    </row>
    <row r="73" spans="1:5" x14ac:dyDescent="0.25">
      <c r="A73" s="275" t="s">
        <v>169</v>
      </c>
      <c r="B73" s="270" t="s">
        <v>2106</v>
      </c>
      <c r="C73" s="271" t="s">
        <v>2107</v>
      </c>
      <c r="D73" s="268">
        <v>74562.34</v>
      </c>
      <c r="E73" s="268">
        <v>75230.540000000008</v>
      </c>
    </row>
    <row r="74" spans="1:5" x14ac:dyDescent="0.25">
      <c r="A74" s="275"/>
      <c r="B74" s="266" t="s">
        <v>2108</v>
      </c>
      <c r="C74" s="267" t="s">
        <v>2109</v>
      </c>
      <c r="D74" s="269">
        <v>256775295.72</v>
      </c>
      <c r="E74" s="269">
        <v>251997249.5</v>
      </c>
    </row>
    <row r="75" spans="1:5" ht="25.5" x14ac:dyDescent="0.25">
      <c r="A75" s="275" t="s">
        <v>1833</v>
      </c>
      <c r="B75" s="270" t="s">
        <v>2110</v>
      </c>
      <c r="C75" s="271" t="s">
        <v>2111</v>
      </c>
      <c r="D75" s="268">
        <v>0</v>
      </c>
      <c r="E75" s="268">
        <v>0</v>
      </c>
    </row>
    <row r="76" spans="1:5" ht="25.5" x14ac:dyDescent="0.25">
      <c r="A76" s="275"/>
      <c r="B76" s="270" t="s">
        <v>2112</v>
      </c>
      <c r="C76" s="271" t="s">
        <v>2113</v>
      </c>
      <c r="D76" s="268">
        <v>0</v>
      </c>
      <c r="E76" s="268">
        <v>0</v>
      </c>
    </row>
    <row r="77" spans="1:5" ht="25.5" x14ac:dyDescent="0.25">
      <c r="A77" s="275" t="s">
        <v>49</v>
      </c>
      <c r="B77" s="270" t="s">
        <v>2114</v>
      </c>
      <c r="C77" s="271" t="s">
        <v>2115</v>
      </c>
      <c r="D77" s="268">
        <v>182034682.34999999</v>
      </c>
      <c r="E77" s="268">
        <v>182034682.32999998</v>
      </c>
    </row>
    <row r="78" spans="1:5" ht="25.5" x14ac:dyDescent="0.25">
      <c r="A78" s="275" t="s">
        <v>159</v>
      </c>
      <c r="B78" s="270" t="s">
        <v>2116</v>
      </c>
      <c r="C78" s="271" t="s">
        <v>2117</v>
      </c>
      <c r="D78" s="268">
        <v>69960461.890000001</v>
      </c>
      <c r="E78" s="268">
        <v>69960461.920000017</v>
      </c>
    </row>
    <row r="79" spans="1:5" ht="25.5" x14ac:dyDescent="0.25">
      <c r="A79" s="275"/>
      <c r="B79" s="270" t="s">
        <v>2118</v>
      </c>
      <c r="C79" s="271" t="s">
        <v>2119</v>
      </c>
      <c r="D79" s="268">
        <v>0</v>
      </c>
      <c r="E79" s="268">
        <v>0</v>
      </c>
    </row>
    <row r="80" spans="1:5" ht="25.5" x14ac:dyDescent="0.25">
      <c r="A80" s="275" t="s">
        <v>1833</v>
      </c>
      <c r="B80" s="270" t="s">
        <v>2120</v>
      </c>
      <c r="C80" s="271" t="s">
        <v>2121</v>
      </c>
      <c r="D80" s="268">
        <v>0</v>
      </c>
      <c r="E80" s="268">
        <v>0</v>
      </c>
    </row>
    <row r="81" spans="1:5" ht="38.25" x14ac:dyDescent="0.25">
      <c r="A81" s="275"/>
      <c r="B81" s="270" t="s">
        <v>2122</v>
      </c>
      <c r="C81" s="271" t="s">
        <v>2123</v>
      </c>
      <c r="D81" s="268">
        <v>0</v>
      </c>
      <c r="E81" s="268">
        <v>0</v>
      </c>
    </row>
    <row r="82" spans="1:5" ht="25.5" x14ac:dyDescent="0.25">
      <c r="A82" s="275"/>
      <c r="B82" s="270" t="s">
        <v>2124</v>
      </c>
      <c r="C82" s="271" t="s">
        <v>2125</v>
      </c>
      <c r="D82" s="268">
        <v>0</v>
      </c>
      <c r="E82" s="268">
        <v>0</v>
      </c>
    </row>
    <row r="83" spans="1:5" ht="25.5" x14ac:dyDescent="0.25">
      <c r="A83" s="275"/>
      <c r="B83" s="270" t="s">
        <v>2126</v>
      </c>
      <c r="C83" s="271" t="s">
        <v>2127</v>
      </c>
      <c r="D83" s="268">
        <v>4780151.4800000004</v>
      </c>
      <c r="E83" s="268">
        <v>2105.2499999999991</v>
      </c>
    </row>
    <row r="84" spans="1:5" x14ac:dyDescent="0.25">
      <c r="A84" s="275"/>
      <c r="B84" s="266" t="s">
        <v>2128</v>
      </c>
      <c r="C84" s="267" t="s">
        <v>2129</v>
      </c>
      <c r="D84" s="268">
        <v>10310.92</v>
      </c>
      <c r="E84" s="268">
        <v>10310.919999999984</v>
      </c>
    </row>
    <row r="85" spans="1:5" x14ac:dyDescent="0.25">
      <c r="A85" s="275"/>
      <c r="B85" s="266" t="s">
        <v>2130</v>
      </c>
      <c r="C85" s="267" t="s">
        <v>2131</v>
      </c>
      <c r="D85" s="269">
        <v>6768567.8500000006</v>
      </c>
      <c r="E85" s="269">
        <v>6443367.5</v>
      </c>
    </row>
    <row r="86" spans="1:5" ht="25.5" x14ac:dyDescent="0.25">
      <c r="A86" s="275"/>
      <c r="B86" s="278" t="s">
        <v>2132</v>
      </c>
      <c r="C86" s="279" t="s">
        <v>2133</v>
      </c>
      <c r="D86" s="280">
        <v>5309616.25</v>
      </c>
      <c r="E86" s="280">
        <v>5248872.7200000007</v>
      </c>
    </row>
    <row r="87" spans="1:5" ht="25.5" x14ac:dyDescent="0.25">
      <c r="A87" s="275" t="s">
        <v>1833</v>
      </c>
      <c r="B87" s="281" t="s">
        <v>2134</v>
      </c>
      <c r="C87" s="282" t="s">
        <v>2135</v>
      </c>
      <c r="D87" s="268">
        <v>6997.65</v>
      </c>
      <c r="E87" s="268">
        <v>0</v>
      </c>
    </row>
    <row r="88" spans="1:5" ht="38.25" x14ac:dyDescent="0.25">
      <c r="A88" s="275" t="s">
        <v>1833</v>
      </c>
      <c r="B88" s="281" t="s">
        <v>2136</v>
      </c>
      <c r="C88" s="282" t="s">
        <v>2137</v>
      </c>
      <c r="D88" s="268">
        <v>0</v>
      </c>
      <c r="E88" s="268">
        <v>0</v>
      </c>
    </row>
    <row r="89" spans="1:5" ht="38.25" x14ac:dyDescent="0.25">
      <c r="A89" s="275" t="s">
        <v>1833</v>
      </c>
      <c r="B89" s="281" t="s">
        <v>2138</v>
      </c>
      <c r="C89" s="282" t="s">
        <v>2139</v>
      </c>
      <c r="D89" s="268">
        <v>0</v>
      </c>
      <c r="E89" s="268">
        <v>0</v>
      </c>
    </row>
    <row r="90" spans="1:5" ht="25.5" x14ac:dyDescent="0.25">
      <c r="A90" s="275" t="s">
        <v>49</v>
      </c>
      <c r="B90" s="281" t="s">
        <v>2140</v>
      </c>
      <c r="C90" s="282" t="s">
        <v>2141</v>
      </c>
      <c r="D90" s="268">
        <v>0</v>
      </c>
      <c r="E90" s="268">
        <v>0</v>
      </c>
    </row>
    <row r="91" spans="1:5" ht="25.5" x14ac:dyDescent="0.25">
      <c r="A91" s="275" t="s">
        <v>1833</v>
      </c>
      <c r="B91" s="281" t="s">
        <v>2142</v>
      </c>
      <c r="C91" s="282" t="s">
        <v>2143</v>
      </c>
      <c r="D91" s="268">
        <v>0</v>
      </c>
      <c r="E91" s="268">
        <v>0</v>
      </c>
    </row>
    <row r="92" spans="1:5" ht="25.5" x14ac:dyDescent="0.25">
      <c r="A92" s="275" t="s">
        <v>1833</v>
      </c>
      <c r="B92" s="281" t="s">
        <v>2144</v>
      </c>
      <c r="C92" s="282" t="s">
        <v>2145</v>
      </c>
      <c r="D92" s="268">
        <v>5302618.5999999996</v>
      </c>
      <c r="E92" s="268">
        <v>5248872.7200000007</v>
      </c>
    </row>
    <row r="93" spans="1:5" ht="25.5" x14ac:dyDescent="0.25">
      <c r="A93" s="275"/>
      <c r="B93" s="281" t="s">
        <v>2146</v>
      </c>
      <c r="C93" s="282" t="s">
        <v>2147</v>
      </c>
      <c r="D93" s="268">
        <v>0</v>
      </c>
      <c r="E93" s="268">
        <v>0</v>
      </c>
    </row>
    <row r="94" spans="1:5" ht="38.25" x14ac:dyDescent="0.25">
      <c r="A94" s="275"/>
      <c r="B94" s="281" t="s">
        <v>2148</v>
      </c>
      <c r="C94" s="282" t="s">
        <v>2149</v>
      </c>
      <c r="D94" s="268">
        <v>0</v>
      </c>
      <c r="E94" s="268">
        <v>0</v>
      </c>
    </row>
    <row r="95" spans="1:5" ht="38.25" x14ac:dyDescent="0.25">
      <c r="A95" s="275"/>
      <c r="B95" s="281" t="s">
        <v>2150</v>
      </c>
      <c r="C95" s="282" t="s">
        <v>2151</v>
      </c>
      <c r="D95" s="268">
        <v>0</v>
      </c>
      <c r="E95" s="268">
        <v>0</v>
      </c>
    </row>
    <row r="96" spans="1:5" ht="25.5" x14ac:dyDescent="0.25">
      <c r="A96" s="275" t="s">
        <v>169</v>
      </c>
      <c r="B96" s="270" t="s">
        <v>2152</v>
      </c>
      <c r="C96" s="271" t="s">
        <v>2153</v>
      </c>
      <c r="D96" s="268">
        <v>1458951.6000000003</v>
      </c>
      <c r="E96" s="268">
        <v>1194494.7799999998</v>
      </c>
    </row>
    <row r="97" spans="1:5" ht="25.5" x14ac:dyDescent="0.25">
      <c r="A97" s="265" t="s">
        <v>49</v>
      </c>
      <c r="B97" s="270" t="s">
        <v>2154</v>
      </c>
      <c r="C97" s="271" t="s">
        <v>2155</v>
      </c>
      <c r="D97" s="283">
        <v>0</v>
      </c>
      <c r="E97" s="283">
        <v>0</v>
      </c>
    </row>
    <row r="98" spans="1:5" ht="38.25" x14ac:dyDescent="0.25">
      <c r="A98" s="265"/>
      <c r="B98" s="273" t="s">
        <v>2156</v>
      </c>
      <c r="C98" s="282" t="s">
        <v>2157</v>
      </c>
      <c r="D98" s="268">
        <v>0</v>
      </c>
      <c r="E98" s="268">
        <v>0</v>
      </c>
    </row>
    <row r="99" spans="1:5" ht="38.25" x14ac:dyDescent="0.25">
      <c r="A99" s="265"/>
      <c r="B99" s="273" t="s">
        <v>2158</v>
      </c>
      <c r="C99" s="282" t="s">
        <v>2159</v>
      </c>
      <c r="D99" s="268">
        <v>0</v>
      </c>
      <c r="E99" s="268">
        <v>0</v>
      </c>
    </row>
    <row r="100" spans="1:5" ht="25.5" x14ac:dyDescent="0.25">
      <c r="A100" s="265"/>
      <c r="B100" s="273" t="s">
        <v>2160</v>
      </c>
      <c r="C100" s="282" t="s">
        <v>2161</v>
      </c>
      <c r="D100" s="268">
        <v>0</v>
      </c>
      <c r="E100" s="268">
        <v>0</v>
      </c>
    </row>
    <row r="101" spans="1:5" ht="38.25" x14ac:dyDescent="0.25">
      <c r="A101" s="265"/>
      <c r="B101" s="273" t="s">
        <v>2162</v>
      </c>
      <c r="C101" s="282" t="s">
        <v>2163</v>
      </c>
      <c r="D101" s="268">
        <v>0</v>
      </c>
      <c r="E101" s="268">
        <v>0</v>
      </c>
    </row>
    <row r="102" spans="1:5" ht="25.5" x14ac:dyDescent="0.25">
      <c r="A102" s="265"/>
      <c r="B102" s="273" t="s">
        <v>2164</v>
      </c>
      <c r="C102" s="282" t="s">
        <v>2165</v>
      </c>
      <c r="D102" s="268">
        <v>0</v>
      </c>
      <c r="E102" s="268">
        <v>0</v>
      </c>
    </row>
    <row r="103" spans="1:5" ht="25.5" x14ac:dyDescent="0.25">
      <c r="A103" s="275"/>
      <c r="B103" s="266" t="s">
        <v>2166</v>
      </c>
      <c r="C103" s="267" t="s">
        <v>2167</v>
      </c>
      <c r="D103" s="269">
        <v>155245.38</v>
      </c>
      <c r="E103" s="269">
        <v>155245.38</v>
      </c>
    </row>
    <row r="104" spans="1:5" x14ac:dyDescent="0.25">
      <c r="A104" s="275"/>
      <c r="B104" s="278" t="s">
        <v>2168</v>
      </c>
      <c r="C104" s="279" t="s">
        <v>2169</v>
      </c>
      <c r="D104" s="268">
        <v>151557.38</v>
      </c>
      <c r="E104" s="268">
        <v>151557.38</v>
      </c>
    </row>
    <row r="105" spans="1:5" x14ac:dyDescent="0.25">
      <c r="A105" s="275"/>
      <c r="B105" s="270" t="s">
        <v>2170</v>
      </c>
      <c r="C105" s="271" t="s">
        <v>2171</v>
      </c>
      <c r="D105" s="268">
        <v>0</v>
      </c>
      <c r="E105" s="268">
        <v>0</v>
      </c>
    </row>
    <row r="106" spans="1:5" x14ac:dyDescent="0.25">
      <c r="A106" s="275"/>
      <c r="B106" s="270" t="s">
        <v>2172</v>
      </c>
      <c r="C106" s="271" t="s">
        <v>2173</v>
      </c>
      <c r="D106" s="268">
        <v>3688</v>
      </c>
      <c r="E106" s="268">
        <v>3688</v>
      </c>
    </row>
    <row r="107" spans="1:5" x14ac:dyDescent="0.25">
      <c r="A107" s="265"/>
      <c r="B107" s="266" t="s">
        <v>2174</v>
      </c>
      <c r="C107" s="267" t="s">
        <v>2175</v>
      </c>
      <c r="D107" s="269">
        <v>170369690.52000004</v>
      </c>
      <c r="E107" s="269">
        <v>152214051.25000006</v>
      </c>
    </row>
    <row r="108" spans="1:5" ht="25.5" x14ac:dyDescent="0.25">
      <c r="A108" s="275"/>
      <c r="B108" s="278" t="s">
        <v>2176</v>
      </c>
      <c r="C108" s="279" t="s">
        <v>2177</v>
      </c>
      <c r="D108" s="268">
        <v>76592998.25</v>
      </c>
      <c r="E108" s="268">
        <v>70387497.210000008</v>
      </c>
    </row>
    <row r="109" spans="1:5" ht="25.5" x14ac:dyDescent="0.25">
      <c r="A109" s="275"/>
      <c r="B109" s="278" t="s">
        <v>2178</v>
      </c>
      <c r="C109" s="279" t="s">
        <v>2179</v>
      </c>
      <c r="D109" s="268">
        <v>100068214</v>
      </c>
      <c r="E109" s="268">
        <v>95392846.280000001</v>
      </c>
    </row>
    <row r="110" spans="1:5" ht="25.5" x14ac:dyDescent="0.25">
      <c r="A110" s="275"/>
      <c r="B110" s="278" t="s">
        <v>2180</v>
      </c>
      <c r="C110" s="279" t="s">
        <v>2181</v>
      </c>
      <c r="D110" s="268">
        <v>-23475215.75</v>
      </c>
      <c r="E110" s="268">
        <v>-25005349.07</v>
      </c>
    </row>
    <row r="111" spans="1:5" x14ac:dyDescent="0.25">
      <c r="A111" s="275"/>
      <c r="B111" s="270" t="s">
        <v>2182</v>
      </c>
      <c r="C111" s="271" t="s">
        <v>2183</v>
      </c>
      <c r="D111" s="283">
        <v>93776692.270000026</v>
      </c>
      <c r="E111" s="283">
        <v>81826554.040000036</v>
      </c>
    </row>
    <row r="112" spans="1:5" x14ac:dyDescent="0.25">
      <c r="A112" s="275"/>
      <c r="B112" s="270" t="s">
        <v>2184</v>
      </c>
      <c r="C112" s="271" t="s">
        <v>2185</v>
      </c>
      <c r="D112" s="268">
        <v>96921040.62000002</v>
      </c>
      <c r="E112" s="268">
        <v>85306901.090000033</v>
      </c>
    </row>
    <row r="113" spans="1:5" ht="25.5" x14ac:dyDescent="0.25">
      <c r="A113" s="275"/>
      <c r="B113" s="270" t="s">
        <v>2186</v>
      </c>
      <c r="C113" s="271" t="s">
        <v>2187</v>
      </c>
      <c r="D113" s="268">
        <v>-3144348.35</v>
      </c>
      <c r="E113" s="268">
        <v>-3480347.05</v>
      </c>
    </row>
    <row r="114" spans="1:5" x14ac:dyDescent="0.25">
      <c r="A114" s="265"/>
      <c r="B114" s="266" t="s">
        <v>2188</v>
      </c>
      <c r="C114" s="267" t="s">
        <v>2189</v>
      </c>
      <c r="D114" s="268">
        <v>0</v>
      </c>
      <c r="E114" s="268">
        <v>0</v>
      </c>
    </row>
    <row r="115" spans="1:5" x14ac:dyDescent="0.25">
      <c r="A115" s="265"/>
      <c r="B115" s="266" t="s">
        <v>2190</v>
      </c>
      <c r="C115" s="267" t="s">
        <v>2191</v>
      </c>
      <c r="D115" s="268">
        <v>12397536.26999999</v>
      </c>
      <c r="E115" s="268">
        <v>12902656.920000002</v>
      </c>
    </row>
    <row r="116" spans="1:5" ht="25.5" x14ac:dyDescent="0.25">
      <c r="A116" s="265"/>
      <c r="B116" s="266" t="s">
        <v>2192</v>
      </c>
      <c r="C116" s="267" t="s">
        <v>2193</v>
      </c>
      <c r="D116" s="268">
        <v>3893633.5299999863</v>
      </c>
      <c r="E116" s="268">
        <v>1933441.5300000075</v>
      </c>
    </row>
    <row r="117" spans="1:5" x14ac:dyDescent="0.25">
      <c r="A117" s="265"/>
      <c r="B117" s="266" t="s">
        <v>2194</v>
      </c>
      <c r="C117" s="267" t="s">
        <v>2195</v>
      </c>
      <c r="D117" s="269">
        <v>34613506.350000039</v>
      </c>
      <c r="E117" s="269">
        <v>23804220.150000032</v>
      </c>
    </row>
    <row r="118" spans="1:5" x14ac:dyDescent="0.25">
      <c r="A118" s="265"/>
      <c r="B118" s="270" t="s">
        <v>2196</v>
      </c>
      <c r="C118" s="271" t="s">
        <v>2197</v>
      </c>
      <c r="D118" s="268">
        <v>0</v>
      </c>
      <c r="E118" s="268">
        <v>0</v>
      </c>
    </row>
    <row r="119" spans="1:5" x14ac:dyDescent="0.25">
      <c r="A119" s="275"/>
      <c r="B119" s="270" t="s">
        <v>2198</v>
      </c>
      <c r="C119" s="271" t="s">
        <v>2199</v>
      </c>
      <c r="D119" s="268">
        <v>25812477.870000035</v>
      </c>
      <c r="E119" s="268">
        <v>16594555.300000032</v>
      </c>
    </row>
    <row r="120" spans="1:5" x14ac:dyDescent="0.25">
      <c r="A120" s="275"/>
      <c r="B120" s="270" t="s">
        <v>2200</v>
      </c>
      <c r="C120" s="271" t="s">
        <v>2201</v>
      </c>
      <c r="D120" s="268">
        <v>3992452.98</v>
      </c>
      <c r="E120" s="268">
        <v>3992452.98</v>
      </c>
    </row>
    <row r="121" spans="1:5" x14ac:dyDescent="0.25">
      <c r="A121" s="275"/>
      <c r="B121" s="270" t="s">
        <v>2202</v>
      </c>
      <c r="C121" s="271" t="s">
        <v>2203</v>
      </c>
      <c r="D121" s="268">
        <v>4808575.5000000028</v>
      </c>
      <c r="E121" s="268">
        <v>3217211.87</v>
      </c>
    </row>
    <row r="122" spans="1:5" x14ac:dyDescent="0.25">
      <c r="A122" s="275"/>
      <c r="B122" s="266" t="s">
        <v>2204</v>
      </c>
      <c r="C122" s="267" t="s">
        <v>2205</v>
      </c>
      <c r="D122" s="269">
        <v>0</v>
      </c>
      <c r="E122" s="269">
        <v>333</v>
      </c>
    </row>
    <row r="123" spans="1:5" x14ac:dyDescent="0.25">
      <c r="A123" s="275"/>
      <c r="B123" s="266" t="s">
        <v>2206</v>
      </c>
      <c r="C123" s="267" t="s">
        <v>2207</v>
      </c>
      <c r="D123" s="269">
        <v>0</v>
      </c>
      <c r="E123" s="269">
        <v>333</v>
      </c>
    </row>
    <row r="124" spans="1:5" x14ac:dyDescent="0.25">
      <c r="A124" s="275"/>
      <c r="B124" s="270" t="s">
        <v>2208</v>
      </c>
      <c r="C124" s="271" t="s">
        <v>2209</v>
      </c>
      <c r="D124" s="268">
        <v>0</v>
      </c>
      <c r="E124" s="268">
        <v>333</v>
      </c>
    </row>
    <row r="125" spans="1:5" ht="25.5" x14ac:dyDescent="0.25">
      <c r="A125" s="265" t="s">
        <v>49</v>
      </c>
      <c r="B125" s="270" t="s">
        <v>2210</v>
      </c>
      <c r="C125" s="271" t="s">
        <v>2211</v>
      </c>
      <c r="D125" s="268">
        <v>0</v>
      </c>
      <c r="E125" s="268">
        <v>0</v>
      </c>
    </row>
    <row r="126" spans="1:5" x14ac:dyDescent="0.25">
      <c r="A126" s="275"/>
      <c r="B126" s="266" t="s">
        <v>2212</v>
      </c>
      <c r="C126" s="267" t="s">
        <v>2213</v>
      </c>
      <c r="D126" s="269">
        <v>0</v>
      </c>
      <c r="E126" s="269">
        <v>0</v>
      </c>
    </row>
    <row r="127" spans="1:5" x14ac:dyDescent="0.25">
      <c r="A127" s="275"/>
      <c r="B127" s="270" t="s">
        <v>2214</v>
      </c>
      <c r="C127" s="271" t="s">
        <v>2215</v>
      </c>
      <c r="D127" s="268">
        <v>0</v>
      </c>
      <c r="E127" s="268">
        <v>0</v>
      </c>
    </row>
    <row r="128" spans="1:5" ht="25.5" x14ac:dyDescent="0.25">
      <c r="A128" s="275" t="s">
        <v>49</v>
      </c>
      <c r="B128" s="270" t="s">
        <v>2216</v>
      </c>
      <c r="C128" s="271" t="s">
        <v>2217</v>
      </c>
      <c r="D128" s="268">
        <v>0</v>
      </c>
      <c r="E128" s="268">
        <v>0</v>
      </c>
    </row>
    <row r="129" spans="1:5" ht="38.25" x14ac:dyDescent="0.25">
      <c r="A129" s="275"/>
      <c r="B129" s="270" t="s">
        <v>2218</v>
      </c>
      <c r="C129" s="271" t="s">
        <v>2219</v>
      </c>
      <c r="D129" s="268">
        <v>0</v>
      </c>
      <c r="E129" s="268">
        <v>0</v>
      </c>
    </row>
    <row r="130" spans="1:5" x14ac:dyDescent="0.25">
      <c r="A130" s="275"/>
      <c r="B130" s="270" t="s">
        <v>2220</v>
      </c>
      <c r="C130" s="271" t="s">
        <v>2221</v>
      </c>
      <c r="D130" s="268">
        <v>714264708.51999974</v>
      </c>
      <c r="E130" s="268">
        <v>702605030.95000005</v>
      </c>
    </row>
    <row r="131" spans="1:5" x14ac:dyDescent="0.25">
      <c r="A131" s="275"/>
      <c r="B131" s="266" t="s">
        <v>2222</v>
      </c>
      <c r="C131" s="267" t="s">
        <v>2223</v>
      </c>
      <c r="D131" s="269">
        <v>0</v>
      </c>
      <c r="E131" s="269">
        <v>0</v>
      </c>
    </row>
    <row r="132" spans="1:5" x14ac:dyDescent="0.25">
      <c r="A132" s="275"/>
      <c r="B132" s="266" t="s">
        <v>2224</v>
      </c>
      <c r="C132" s="267" t="s">
        <v>2225</v>
      </c>
      <c r="D132" s="268">
        <v>0</v>
      </c>
      <c r="E132" s="268">
        <v>0</v>
      </c>
    </row>
    <row r="133" spans="1:5" x14ac:dyDescent="0.25">
      <c r="A133" s="275"/>
      <c r="B133" s="266" t="s">
        <v>2226</v>
      </c>
      <c r="C133" s="267" t="s">
        <v>2227</v>
      </c>
      <c r="D133" s="268">
        <v>0</v>
      </c>
      <c r="E133" s="268">
        <v>0</v>
      </c>
    </row>
    <row r="134" spans="1:5" x14ac:dyDescent="0.25">
      <c r="A134" s="275"/>
      <c r="B134" s="266" t="s">
        <v>2228</v>
      </c>
      <c r="C134" s="267" t="s">
        <v>2229</v>
      </c>
      <c r="D134" s="268">
        <v>0</v>
      </c>
      <c r="E134" s="268">
        <v>0</v>
      </c>
    </row>
    <row r="135" spans="1:5" ht="25.5" x14ac:dyDescent="0.25">
      <c r="A135" s="275"/>
      <c r="B135" s="266" t="s">
        <v>2230</v>
      </c>
      <c r="C135" s="267" t="s">
        <v>2231</v>
      </c>
      <c r="D135" s="268">
        <v>0</v>
      </c>
      <c r="E135" s="268">
        <v>0</v>
      </c>
    </row>
    <row r="136" spans="1:5" ht="15.75" thickBot="1" x14ac:dyDescent="0.3">
      <c r="A136" s="284"/>
      <c r="B136" s="285" t="s">
        <v>2232</v>
      </c>
      <c r="C136" s="286" t="s">
        <v>2233</v>
      </c>
      <c r="D136" s="287">
        <v>0</v>
      </c>
      <c r="E136" s="287">
        <v>0</v>
      </c>
    </row>
  </sheetData>
  <mergeCells count="5"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view="pageBreakPreview" zoomScale="60" zoomScaleNormal="100" workbookViewId="0">
      <selection activeCell="T22" sqref="T22"/>
    </sheetView>
  </sheetViews>
  <sheetFormatPr defaultRowHeight="15" x14ac:dyDescent="0.25"/>
  <cols>
    <col min="1" max="1" width="3.7109375" customWidth="1"/>
    <col min="3" max="3" width="49.7109375" customWidth="1"/>
    <col min="4" max="4" width="11.5703125" customWidth="1"/>
    <col min="5" max="5" width="13.85546875" customWidth="1"/>
    <col min="6" max="6" width="14.28515625" customWidth="1"/>
  </cols>
  <sheetData>
    <row r="1" spans="1:6" ht="15.75" x14ac:dyDescent="0.25">
      <c r="A1" s="288"/>
      <c r="B1" s="289" t="s">
        <v>2234</v>
      </c>
      <c r="C1" s="289"/>
      <c r="D1" s="290"/>
      <c r="E1" s="290"/>
      <c r="F1" s="290"/>
    </row>
    <row r="2" spans="1:6" ht="16.5" thickBot="1" x14ac:dyDescent="0.3">
      <c r="A2" s="288"/>
      <c r="B2" s="291" t="s">
        <v>2235</v>
      </c>
      <c r="C2" s="291"/>
      <c r="D2" s="292"/>
      <c r="E2" s="292"/>
      <c r="F2" s="292"/>
    </row>
    <row r="3" spans="1:6" ht="24.75" thickBot="1" x14ac:dyDescent="0.3">
      <c r="B3" s="293"/>
      <c r="C3" s="294" t="s">
        <v>2236</v>
      </c>
      <c r="D3" s="295" t="s">
        <v>1452</v>
      </c>
      <c r="E3" s="296" t="s">
        <v>1453</v>
      </c>
      <c r="F3" s="297" t="s">
        <v>2237</v>
      </c>
    </row>
    <row r="4" spans="1:6" x14ac:dyDescent="0.25">
      <c r="B4" s="298" t="s">
        <v>2238</v>
      </c>
      <c r="C4" s="299"/>
      <c r="D4" s="300"/>
      <c r="E4" s="300"/>
      <c r="F4" s="300"/>
    </row>
    <row r="5" spans="1:6" x14ac:dyDescent="0.25">
      <c r="B5" s="301" t="s">
        <v>12</v>
      </c>
      <c r="C5" s="302" t="s">
        <v>2239</v>
      </c>
      <c r="D5" s="303">
        <f>SUMIF('[1]CE NEW'!$B:$B,$B:$B,'[1]CE NEW'!AA:AA)/1000</f>
        <v>713455.43159999989</v>
      </c>
      <c r="E5" s="303">
        <v>701681</v>
      </c>
      <c r="F5" s="303">
        <v>717911</v>
      </c>
    </row>
    <row r="6" spans="1:6" ht="15.75" thickBot="1" x14ac:dyDescent="0.3">
      <c r="B6" s="304" t="s">
        <v>25</v>
      </c>
      <c r="C6" s="305" t="s">
        <v>2240</v>
      </c>
      <c r="D6" s="303">
        <f>SUMIF('[1]CE NEW'!$B:$B,$B:$B,'[1]CE NEW'!AA:AA)/1000</f>
        <v>14346.16627</v>
      </c>
      <c r="E6" s="303">
        <v>15763</v>
      </c>
      <c r="F6" s="303">
        <v>13928</v>
      </c>
    </row>
    <row r="7" spans="1:6" ht="15.75" thickBot="1" x14ac:dyDescent="0.3">
      <c r="B7" s="306" t="s">
        <v>2241</v>
      </c>
      <c r="C7" s="307" t="s">
        <v>2242</v>
      </c>
      <c r="D7" s="308">
        <f>D5+D6</f>
        <v>727801.59786999994</v>
      </c>
      <c r="E7" s="308">
        <f>E5+E6</f>
        <v>717444</v>
      </c>
      <c r="F7" s="308">
        <f>F5+F6</f>
        <v>731839</v>
      </c>
    </row>
    <row r="8" spans="1:6" x14ac:dyDescent="0.25">
      <c r="B8" s="309" t="s">
        <v>112</v>
      </c>
      <c r="C8" s="310" t="s">
        <v>2243</v>
      </c>
      <c r="D8" s="303">
        <f>SUMIF('[1]CE NEW'!$B:$B,$B:$B,'[1]CE NEW'!AA:AA)/1000</f>
        <v>44538.810740000001</v>
      </c>
      <c r="E8" s="303">
        <v>41360</v>
      </c>
      <c r="F8" s="303">
        <v>40902</v>
      </c>
    </row>
    <row r="9" spans="1:6" x14ac:dyDescent="0.25">
      <c r="B9" s="301" t="s">
        <v>485</v>
      </c>
      <c r="C9" s="302" t="s">
        <v>2244</v>
      </c>
      <c r="D9" s="303">
        <f>SUMIF('[1]CE NEW'!$B:$B,$B:$B,'[1]CE NEW'!AA:AA)/1000</f>
        <v>62419.934239999995</v>
      </c>
      <c r="E9" s="303">
        <v>60951</v>
      </c>
      <c r="F9" s="303">
        <v>60152</v>
      </c>
    </row>
    <row r="10" spans="1:6" x14ac:dyDescent="0.25">
      <c r="B10" s="301" t="s">
        <v>2245</v>
      </c>
      <c r="C10" s="302" t="s">
        <v>2246</v>
      </c>
      <c r="D10" s="311">
        <f>D8-D9</f>
        <v>-17881.123499999994</v>
      </c>
      <c r="E10" s="311">
        <f>E8-E9</f>
        <v>-19591</v>
      </c>
      <c r="F10" s="311">
        <f>F8-F9</f>
        <v>-19250</v>
      </c>
    </row>
    <row r="11" spans="1:6" x14ac:dyDescent="0.25">
      <c r="B11" s="301" t="s">
        <v>120</v>
      </c>
      <c r="C11" s="302" t="s">
        <v>2247</v>
      </c>
      <c r="D11" s="303">
        <f>SUMIF('[1]CE NEW'!$B:$B,$B:$B,'[1]CE NEW'!AA:AA)/1000</f>
        <v>7692.0470700000005</v>
      </c>
      <c r="E11" s="303">
        <v>6908</v>
      </c>
      <c r="F11" s="303">
        <v>6707</v>
      </c>
    </row>
    <row r="12" spans="1:6" x14ac:dyDescent="0.25">
      <c r="B12" s="301" t="s">
        <v>555</v>
      </c>
      <c r="C12" s="302" t="s">
        <v>2248</v>
      </c>
      <c r="D12" s="303">
        <f>SUMIF('[1]CE NEW'!$B:$B,$B:$B,'[1]CE NEW'!AA:AA)/1000</f>
        <v>8031.9329600000001</v>
      </c>
      <c r="E12" s="303">
        <v>7982</v>
      </c>
      <c r="F12" s="303">
        <v>7858</v>
      </c>
    </row>
    <row r="13" spans="1:6" x14ac:dyDescent="0.25">
      <c r="B13" s="301" t="s">
        <v>2249</v>
      </c>
      <c r="C13" s="302" t="s">
        <v>2250</v>
      </c>
      <c r="D13" s="311">
        <f>D11-D12</f>
        <v>-339.88588999999956</v>
      </c>
      <c r="E13" s="311">
        <f>E11-E12</f>
        <v>-1074</v>
      </c>
      <c r="F13" s="311">
        <f>F11-F12</f>
        <v>-1151</v>
      </c>
    </row>
    <row r="14" spans="1:6" x14ac:dyDescent="0.25">
      <c r="B14" s="312" t="s">
        <v>2238</v>
      </c>
      <c r="C14" s="302" t="s">
        <v>2251</v>
      </c>
      <c r="D14" s="311">
        <f>D10+D13</f>
        <v>-18221.009389999992</v>
      </c>
      <c r="E14" s="311">
        <f>E10+E13</f>
        <v>-20665</v>
      </c>
      <c r="F14" s="311">
        <f>F10+F13</f>
        <v>-20401</v>
      </c>
    </row>
    <row r="15" spans="1:6" x14ac:dyDescent="0.25">
      <c r="B15" s="301" t="s">
        <v>158</v>
      </c>
      <c r="C15" s="302" t="s">
        <v>2252</v>
      </c>
      <c r="D15" s="303">
        <f>SUMIF('[1]CE NEW'!$B:$B,$B:$B,'[1]CE NEW'!AA:AA)/1000</f>
        <v>21158.391659999998</v>
      </c>
      <c r="E15" s="303">
        <v>20399</v>
      </c>
      <c r="F15" s="303">
        <v>21189</v>
      </c>
    </row>
    <row r="16" spans="1:6" x14ac:dyDescent="0.25">
      <c r="B16" s="301" t="s">
        <v>394</v>
      </c>
      <c r="C16" s="302" t="s">
        <v>2253</v>
      </c>
      <c r="D16" s="303">
        <f>SUMIF('[1]CE NEW'!$B:$B,$B:$B,'[1]CE NEW'!AA:AA)/1000</f>
        <v>55970.298720000006</v>
      </c>
      <c r="E16" s="303">
        <v>52649</v>
      </c>
      <c r="F16" s="303">
        <v>53439</v>
      </c>
    </row>
    <row r="17" spans="2:6" x14ac:dyDescent="0.25">
      <c r="B17" s="301" t="s">
        <v>2254</v>
      </c>
      <c r="C17" s="302" t="s">
        <v>2255</v>
      </c>
      <c r="D17" s="311">
        <f>D15-D16</f>
        <v>-34811.907060000012</v>
      </c>
      <c r="E17" s="311">
        <f>E15-E16</f>
        <v>-32250</v>
      </c>
      <c r="F17" s="311">
        <f>F15-F16</f>
        <v>-32250</v>
      </c>
    </row>
    <row r="18" spans="2:6" x14ac:dyDescent="0.25">
      <c r="B18" s="301" t="s">
        <v>168</v>
      </c>
      <c r="C18" s="302" t="s">
        <v>2256</v>
      </c>
      <c r="D18" s="303">
        <f>SUMIF('[1]CE NEW'!$B:$B,$B:$B,'[1]CE NEW'!AA:AA)/1000</f>
        <v>3326.1657599999999</v>
      </c>
      <c r="E18" s="303">
        <v>2033</v>
      </c>
      <c r="F18" s="303">
        <v>2033</v>
      </c>
    </row>
    <row r="19" spans="2:6" x14ac:dyDescent="0.25">
      <c r="B19" s="301" t="s">
        <v>563</v>
      </c>
      <c r="C19" s="302" t="s">
        <v>2257</v>
      </c>
      <c r="D19" s="303">
        <f>SUMIF('[1]CE NEW'!$B:$B,$B:$B,'[1]CE NEW'!AA:AA)/1000</f>
        <v>2398.28602</v>
      </c>
      <c r="E19" s="303">
        <v>1738</v>
      </c>
      <c r="F19" s="303">
        <v>1728</v>
      </c>
    </row>
    <row r="20" spans="2:6" x14ac:dyDescent="0.25">
      <c r="B20" s="301" t="s">
        <v>2258</v>
      </c>
      <c r="C20" s="302" t="s">
        <v>2259</v>
      </c>
      <c r="D20" s="311">
        <f>D18-D19</f>
        <v>927.87973999999986</v>
      </c>
      <c r="E20" s="311">
        <f>E18-E19</f>
        <v>295</v>
      </c>
      <c r="F20" s="311">
        <f>F18-F19</f>
        <v>305</v>
      </c>
    </row>
    <row r="21" spans="2:6" x14ac:dyDescent="0.25">
      <c r="B21" s="312" t="s">
        <v>2238</v>
      </c>
      <c r="C21" s="302" t="s">
        <v>2260</v>
      </c>
      <c r="D21" s="311">
        <f>D17+D20</f>
        <v>-33884.027320000016</v>
      </c>
      <c r="E21" s="311">
        <f>E17+E20</f>
        <v>-31955</v>
      </c>
      <c r="F21" s="311">
        <f>F17+F20</f>
        <v>-31945</v>
      </c>
    </row>
    <row r="22" spans="2:6" x14ac:dyDescent="0.25">
      <c r="B22" s="301" t="s">
        <v>48</v>
      </c>
      <c r="C22" s="302" t="s">
        <v>2261</v>
      </c>
      <c r="D22" s="303">
        <f>SUMIF('[1]CE NEW'!$B:$B,$B:$B,'[1]CE NEW'!AA:AA)/1000</f>
        <v>2669.8978900000002</v>
      </c>
      <c r="E22" s="303">
        <v>62</v>
      </c>
      <c r="F22" s="303">
        <v>62</v>
      </c>
    </row>
    <row r="23" spans="2:6" x14ac:dyDescent="0.25">
      <c r="B23" s="301" t="s">
        <v>390</v>
      </c>
      <c r="C23" s="302" t="s">
        <v>2262</v>
      </c>
      <c r="D23" s="303">
        <f>SUMIF('[1]CE NEW'!$B:$B,$B:$B,'[1]CE NEW'!AA:AA)/1000</f>
        <v>1899.9324299999998</v>
      </c>
      <c r="E23" s="303">
        <v>2634</v>
      </c>
      <c r="F23" s="303">
        <v>179</v>
      </c>
    </row>
    <row r="24" spans="2:6" ht="15.75" thickBot="1" x14ac:dyDescent="0.3">
      <c r="B24" s="304" t="s">
        <v>2263</v>
      </c>
      <c r="C24" s="305" t="s">
        <v>2264</v>
      </c>
      <c r="D24" s="313">
        <f>D22-D23</f>
        <v>769.96546000000035</v>
      </c>
      <c r="E24" s="313">
        <f>E22-E23</f>
        <v>-2572</v>
      </c>
      <c r="F24" s="313">
        <f>F22-F23</f>
        <v>-117</v>
      </c>
    </row>
    <row r="25" spans="2:6" ht="15.75" thickBot="1" x14ac:dyDescent="0.3">
      <c r="B25" s="306" t="s">
        <v>2265</v>
      </c>
      <c r="C25" s="307" t="s">
        <v>2266</v>
      </c>
      <c r="D25" s="308">
        <f>D14+D21+D24</f>
        <v>-51335.071250000008</v>
      </c>
      <c r="E25" s="308">
        <f>E14+E21+E24</f>
        <v>-55192</v>
      </c>
      <c r="F25" s="308">
        <f>F14+F21+F24</f>
        <v>-52463</v>
      </c>
    </row>
    <row r="26" spans="2:6" x14ac:dyDescent="0.25">
      <c r="B26" s="309" t="s">
        <v>70</v>
      </c>
      <c r="C26" s="310" t="s">
        <v>2267</v>
      </c>
      <c r="D26" s="303">
        <f>SUMIF('[1]CE NEW'!$B:$B,$B:$B,'[1]CE NEW'!AA:AA)/1000</f>
        <v>0</v>
      </c>
      <c r="E26" s="303">
        <v>0</v>
      </c>
      <c r="F26" s="303">
        <v>0</v>
      </c>
    </row>
    <row r="27" spans="2:6" x14ac:dyDescent="0.25">
      <c r="B27" s="301" t="s">
        <v>34</v>
      </c>
      <c r="C27" s="302" t="s">
        <v>2268</v>
      </c>
      <c r="D27" s="303">
        <f>SUMIF('[1]CE NEW'!$B:$B,$B:$B,'[1]CE NEW'!AA:AA)/1000</f>
        <v>965.31095000000016</v>
      </c>
      <c r="E27" s="303">
        <v>356</v>
      </c>
      <c r="F27" s="303">
        <v>338</v>
      </c>
    </row>
    <row r="28" spans="2:6" x14ac:dyDescent="0.25">
      <c r="B28" s="301" t="s">
        <v>56</v>
      </c>
      <c r="C28" s="302" t="s">
        <v>2269</v>
      </c>
      <c r="D28" s="303">
        <f>SUMIF('[1]CE NEW'!$B:$B,$B:$B,'[1]CE NEW'!AA:AA)/1000</f>
        <v>0</v>
      </c>
      <c r="E28" s="303">
        <v>178</v>
      </c>
      <c r="F28" s="303">
        <v>176</v>
      </c>
    </row>
    <row r="29" spans="2:6" x14ac:dyDescent="0.25">
      <c r="B29" s="301" t="s">
        <v>2270</v>
      </c>
      <c r="C29" s="302" t="s">
        <v>2271</v>
      </c>
      <c r="D29" s="311">
        <f>D26+D27+D28</f>
        <v>965.31095000000016</v>
      </c>
      <c r="E29" s="311">
        <f>E26+E27+E28</f>
        <v>534</v>
      </c>
      <c r="F29" s="311">
        <f>F26+F27+F28</f>
        <v>514</v>
      </c>
    </row>
    <row r="30" spans="2:6" x14ac:dyDescent="0.25">
      <c r="B30" s="301" t="s">
        <v>319</v>
      </c>
      <c r="C30" s="302" t="s">
        <v>2272</v>
      </c>
      <c r="D30" s="303">
        <f>SUMIF('[1]CE NEW'!$B:$B,$B:$B,'[1]CE NEW'!AA:AA)/1000</f>
        <v>10760.10751</v>
      </c>
      <c r="E30" s="303">
        <v>10140</v>
      </c>
      <c r="F30" s="303">
        <v>10360</v>
      </c>
    </row>
    <row r="31" spans="2:6" ht="15.75" thickBot="1" x14ac:dyDescent="0.3">
      <c r="B31" s="301" t="s">
        <v>78</v>
      </c>
      <c r="C31" s="302" t="s">
        <v>2273</v>
      </c>
      <c r="D31" s="303">
        <f>SUMIF('[1]CE NEW'!$B:$B,$B:$B,'[1]CE NEW'!AA:AA)/1000</f>
        <v>11372.454760000002</v>
      </c>
      <c r="E31" s="303">
        <v>12930</v>
      </c>
      <c r="F31" s="303">
        <v>13997</v>
      </c>
    </row>
    <row r="32" spans="2:6" ht="15.75" thickBot="1" x14ac:dyDescent="0.3">
      <c r="B32" s="306" t="s">
        <v>2274</v>
      </c>
      <c r="C32" s="307" t="s">
        <v>2275</v>
      </c>
      <c r="D32" s="308">
        <f>D29+D30+D31</f>
        <v>23097.873220000001</v>
      </c>
      <c r="E32" s="308">
        <f>E29+E30+E31</f>
        <v>23604</v>
      </c>
      <c r="F32" s="308">
        <f>F29+F30+F31</f>
        <v>24871</v>
      </c>
    </row>
    <row r="33" spans="2:6" x14ac:dyDescent="0.25">
      <c r="B33" s="301" t="s">
        <v>238</v>
      </c>
      <c r="C33" s="302" t="s">
        <v>2276</v>
      </c>
      <c r="D33" s="303">
        <f>SUMIF('[1]CE NEW'!$B:$B,$B:$B,'[1]CE NEW'!AA:AA)/1000</f>
        <v>3676.8756600000002</v>
      </c>
      <c r="E33" s="303">
        <v>3765</v>
      </c>
      <c r="F33" s="303">
        <v>4163</v>
      </c>
    </row>
    <row r="34" spans="2:6" ht="15.75" thickBot="1" x14ac:dyDescent="0.3">
      <c r="B34" s="301" t="s">
        <v>727</v>
      </c>
      <c r="C34" s="302" t="s">
        <v>2277</v>
      </c>
      <c r="D34" s="303">
        <f>SUMIF('[1]CE NEW'!$B:$B,$B:$B,'[1]CE NEW'!AA:AA)/1000</f>
        <v>3345.3049100000003</v>
      </c>
      <c r="E34" s="303">
        <v>3357</v>
      </c>
      <c r="F34" s="303">
        <v>3843</v>
      </c>
    </row>
    <row r="35" spans="2:6" ht="15.75" thickBot="1" x14ac:dyDescent="0.3">
      <c r="B35" s="306" t="s">
        <v>2278</v>
      </c>
      <c r="C35" s="307" t="s">
        <v>2279</v>
      </c>
      <c r="D35" s="308">
        <f>D33-D34</f>
        <v>331.57074999999986</v>
      </c>
      <c r="E35" s="308">
        <f>E33-E34</f>
        <v>408</v>
      </c>
      <c r="F35" s="308">
        <f>F33-F34</f>
        <v>320</v>
      </c>
    </row>
    <row r="36" spans="2:6" x14ac:dyDescent="0.25">
      <c r="B36" s="301" t="s">
        <v>86</v>
      </c>
      <c r="C36" s="302" t="s">
        <v>2280</v>
      </c>
      <c r="D36" s="303">
        <f>SUMIF('[1]CE NEW'!$B:$B,$B:$B,'[1]CE NEW'!AA:AA)/1000</f>
        <v>-6093.3075999999992</v>
      </c>
      <c r="E36" s="303">
        <v>-2643</v>
      </c>
      <c r="F36" s="303">
        <v>-7284</v>
      </c>
    </row>
    <row r="37" spans="2:6" ht="15.75" thickBot="1" x14ac:dyDescent="0.3">
      <c r="B37" s="301" t="s">
        <v>89</v>
      </c>
      <c r="C37" s="302" t="s">
        <v>2281</v>
      </c>
      <c r="D37" s="303">
        <f>SUMIF('[1]CE NEW'!$B:$B,$B:$B,'[1]CE NEW'!AA:AA)/1000</f>
        <v>0</v>
      </c>
      <c r="E37" s="303">
        <v>0</v>
      </c>
      <c r="F37" s="303">
        <v>0</v>
      </c>
    </row>
    <row r="38" spans="2:6" ht="15.75" thickBot="1" x14ac:dyDescent="0.3">
      <c r="B38" s="306" t="s">
        <v>2282</v>
      </c>
      <c r="C38" s="307" t="s">
        <v>1483</v>
      </c>
      <c r="D38" s="308">
        <f>D36+D37</f>
        <v>-6093.3075999999992</v>
      </c>
      <c r="E38" s="308">
        <f>E36+E37</f>
        <v>-2643</v>
      </c>
      <c r="F38" s="308">
        <f>F36+F37</f>
        <v>-7284</v>
      </c>
    </row>
    <row r="39" spans="2:6" x14ac:dyDescent="0.25">
      <c r="B39" s="301" t="s">
        <v>94</v>
      </c>
      <c r="C39" s="302" t="s">
        <v>1484</v>
      </c>
      <c r="D39" s="303">
        <f>SUMIF('[1]CE NEW'!$B:$B,$B:$B,'[1]CE NEW'!AA:AA)/1000</f>
        <v>19677.823850000001</v>
      </c>
      <c r="E39" s="303">
        <v>18203</v>
      </c>
      <c r="F39" s="303">
        <v>12805</v>
      </c>
    </row>
    <row r="40" spans="2:6" ht="15.75" thickBot="1" x14ac:dyDescent="0.3">
      <c r="B40" s="301" t="s">
        <v>1182</v>
      </c>
      <c r="C40" s="302" t="s">
        <v>2283</v>
      </c>
      <c r="D40" s="303">
        <f>SUMIF('[1]CE NEW'!$B:$B,$B:$B,'[1]CE NEW'!AA:AA)/1000</f>
        <v>3163.9720699999998</v>
      </c>
      <c r="E40" s="303">
        <v>7817</v>
      </c>
      <c r="F40" s="303">
        <v>7600</v>
      </c>
    </row>
    <row r="41" spans="2:6" ht="15.75" thickBot="1" x14ac:dyDescent="0.3">
      <c r="B41" s="306" t="s">
        <v>2284</v>
      </c>
      <c r="C41" s="307" t="s">
        <v>2285</v>
      </c>
      <c r="D41" s="308">
        <f>D39-D40</f>
        <v>16513.851780000001</v>
      </c>
      <c r="E41" s="308">
        <f>E39-E40</f>
        <v>10386</v>
      </c>
      <c r="F41" s="308">
        <f>F39-F40</f>
        <v>5205</v>
      </c>
    </row>
    <row r="42" spans="2:6" ht="15.75" thickBot="1" x14ac:dyDescent="0.3">
      <c r="B42" s="314" t="s">
        <v>2238</v>
      </c>
      <c r="C42" s="305"/>
      <c r="D42" s="313"/>
      <c r="E42" s="313"/>
      <c r="F42" s="313"/>
    </row>
    <row r="43" spans="2:6" ht="15.75" thickBot="1" x14ac:dyDescent="0.3">
      <c r="B43" s="315" t="s">
        <v>2286</v>
      </c>
      <c r="C43" s="316" t="s">
        <v>2287</v>
      </c>
      <c r="D43" s="317">
        <f>D7+D25+D32+D35+D38+D41</f>
        <v>710316.51476999989</v>
      </c>
      <c r="E43" s="317">
        <v>694007</v>
      </c>
      <c r="F43" s="317">
        <v>702488</v>
      </c>
    </row>
    <row r="44" spans="2:6" x14ac:dyDescent="0.25">
      <c r="B44" s="318" t="s">
        <v>2238</v>
      </c>
      <c r="C44" s="319"/>
      <c r="D44" s="320"/>
      <c r="E44" s="320"/>
      <c r="F44" s="320"/>
    </row>
    <row r="45" spans="2:6" x14ac:dyDescent="0.25">
      <c r="B45" s="301" t="s">
        <v>981</v>
      </c>
      <c r="C45" s="302" t="s">
        <v>2288</v>
      </c>
      <c r="D45" s="303">
        <f>SUMIF('[1]CE NEW'!$B:$B,$B:$B,'[1]CE NEW'!AA:AA)/1000</f>
        <v>193872.54753999997</v>
      </c>
      <c r="E45" s="303">
        <v>191409</v>
      </c>
      <c r="F45" s="303">
        <v>200261</v>
      </c>
    </row>
    <row r="46" spans="2:6" x14ac:dyDescent="0.25">
      <c r="B46" s="301" t="s">
        <v>985</v>
      </c>
      <c r="C46" s="302" t="s">
        <v>2289</v>
      </c>
      <c r="D46" s="303">
        <f>SUMIF('[1]CE NEW'!$B:$B,$B:$B,'[1]CE NEW'!AA:AA)/1000</f>
        <v>11661.13069</v>
      </c>
      <c r="E46" s="303">
        <v>9808</v>
      </c>
      <c r="F46" s="303">
        <v>4833</v>
      </c>
    </row>
    <row r="47" spans="2:6" x14ac:dyDescent="0.25">
      <c r="B47" s="301" t="s">
        <v>988</v>
      </c>
      <c r="C47" s="302" t="s">
        <v>2290</v>
      </c>
      <c r="D47" s="303">
        <f>SUMIF('[1]CE NEW'!$B:$B,$B:$B,'[1]CE NEW'!AA:AA)/1000</f>
        <v>48.495480000000001</v>
      </c>
      <c r="E47" s="303">
        <v>40</v>
      </c>
      <c r="F47" s="303">
        <v>43</v>
      </c>
    </row>
    <row r="48" spans="2:6" x14ac:dyDescent="0.25">
      <c r="B48" s="301" t="s">
        <v>2291</v>
      </c>
      <c r="C48" s="302" t="s">
        <v>2292</v>
      </c>
      <c r="D48" s="311">
        <f>SUM(D45:D47)</f>
        <v>205582.17370999997</v>
      </c>
      <c r="E48" s="311">
        <f>SUM(E45:E47)</f>
        <v>201257</v>
      </c>
      <c r="F48" s="311">
        <f>SUM(F45:F47)</f>
        <v>205137</v>
      </c>
    </row>
    <row r="49" spans="1:6" x14ac:dyDescent="0.25">
      <c r="B49" s="301" t="s">
        <v>784</v>
      </c>
      <c r="C49" s="302" t="s">
        <v>2293</v>
      </c>
      <c r="D49" s="303">
        <f>SUMIF('[1]CE NEW'!$B:$B,$B:$B,'[1]CE NEW'!AA:AA)/1000</f>
        <v>6093.9494399999994</v>
      </c>
      <c r="E49" s="303">
        <v>5131</v>
      </c>
      <c r="F49" s="303">
        <v>3269</v>
      </c>
    </row>
    <row r="50" spans="1:6" x14ac:dyDescent="0.25">
      <c r="B50" s="301" t="s">
        <v>2294</v>
      </c>
      <c r="C50" s="302" t="s">
        <v>2295</v>
      </c>
      <c r="D50" s="311">
        <f>SUM(D48:D49)</f>
        <v>211676.12314999997</v>
      </c>
      <c r="E50" s="311">
        <f>SUM(E48:E49)</f>
        <v>206388</v>
      </c>
      <c r="F50" s="311">
        <f>SUM(F48:F49)</f>
        <v>208406</v>
      </c>
    </row>
    <row r="51" spans="1:6" x14ac:dyDescent="0.25">
      <c r="B51" s="301" t="s">
        <v>1010</v>
      </c>
      <c r="C51" s="302" t="s">
        <v>2296</v>
      </c>
      <c r="D51" s="303">
        <f>SUMIF('[1]CE NEW'!$B:$B,$B:$B,'[1]CE NEW'!AA:AA)/1000</f>
        <v>32763.185560000002</v>
      </c>
      <c r="E51" s="303">
        <v>33785</v>
      </c>
      <c r="F51" s="303">
        <v>34657</v>
      </c>
    </row>
    <row r="52" spans="1:6" x14ac:dyDescent="0.25">
      <c r="B52" s="301" t="s">
        <v>1013</v>
      </c>
      <c r="C52" s="302" t="s">
        <v>2297</v>
      </c>
      <c r="D52" s="303">
        <f>SUMIF('[1]CE NEW'!$B:$B,$B:$B,'[1]CE NEW'!AA:AA)/1000</f>
        <v>779.78372000000013</v>
      </c>
      <c r="E52" s="303">
        <v>315</v>
      </c>
      <c r="F52" s="303">
        <v>206</v>
      </c>
    </row>
    <row r="53" spans="1:6" x14ac:dyDescent="0.25">
      <c r="B53" s="301" t="s">
        <v>1016</v>
      </c>
      <c r="C53" s="302" t="s">
        <v>2298</v>
      </c>
      <c r="D53" s="303">
        <f>SUMIF('[1]CE NEW'!$B:$B,$B:$B,'[1]CE NEW'!AA:AA)/1000</f>
        <v>3.5972600000000003</v>
      </c>
      <c r="E53" s="303">
        <v>0</v>
      </c>
      <c r="F53" s="303">
        <v>0</v>
      </c>
    </row>
    <row r="54" spans="1:6" x14ac:dyDescent="0.25">
      <c r="B54" s="301" t="s">
        <v>2299</v>
      </c>
      <c r="C54" s="302" t="s">
        <v>2300</v>
      </c>
      <c r="D54" s="311">
        <f>SUM(D51:D53)</f>
        <v>33546.566540000007</v>
      </c>
      <c r="E54" s="311">
        <f>SUM(E51:E53)</f>
        <v>34100</v>
      </c>
      <c r="F54" s="311">
        <f>SUM(F51:F53)</f>
        <v>34863</v>
      </c>
    </row>
    <row r="55" spans="1:6" x14ac:dyDescent="0.25">
      <c r="B55" s="301" t="s">
        <v>897</v>
      </c>
      <c r="C55" s="302" t="s">
        <v>2301</v>
      </c>
      <c r="D55" s="303">
        <f>SUMIF('[1]CE NEW'!$B:$B,$B:$B,'[1]CE NEW'!AA:AA)/1000</f>
        <v>663.91237999999998</v>
      </c>
      <c r="E55" s="303">
        <v>425</v>
      </c>
      <c r="F55" s="303">
        <v>433</v>
      </c>
    </row>
    <row r="56" spans="1:6" ht="15.75" thickBot="1" x14ac:dyDescent="0.3">
      <c r="B56" s="301" t="s">
        <v>2302</v>
      </c>
      <c r="C56" s="302" t="s">
        <v>2303</v>
      </c>
      <c r="D56" s="311">
        <f>SUM(D54:D55)</f>
        <v>34210.478920000009</v>
      </c>
      <c r="E56" s="311">
        <f>SUM(E54:E55)</f>
        <v>34525</v>
      </c>
      <c r="F56" s="311">
        <f>SUM(F54:F55)</f>
        <v>35296</v>
      </c>
    </row>
    <row r="57" spans="1:6" ht="15.75" thickBot="1" x14ac:dyDescent="0.3">
      <c r="B57" s="306" t="s">
        <v>2304</v>
      </c>
      <c r="C57" s="307" t="s">
        <v>2305</v>
      </c>
      <c r="D57" s="308">
        <f>D50+D56</f>
        <v>245886.60206999996</v>
      </c>
      <c r="E57" s="308">
        <f>E50+E56</f>
        <v>240913</v>
      </c>
      <c r="F57" s="308">
        <f>F50+F56</f>
        <v>243702</v>
      </c>
    </row>
    <row r="58" spans="1:6" x14ac:dyDescent="0.25">
      <c r="A58" s="321"/>
      <c r="B58" s="301" t="s">
        <v>369</v>
      </c>
      <c r="C58" s="302" t="s">
        <v>2306</v>
      </c>
      <c r="D58" s="303">
        <f>SUMIF('[1]CE NEW'!$B:$B,$B:$B,'[1]CE NEW'!AA:AA)/1000</f>
        <v>80763.778529999981</v>
      </c>
      <c r="E58" s="303">
        <v>76761</v>
      </c>
      <c r="F58" s="303">
        <v>66700</v>
      </c>
    </row>
    <row r="59" spans="1:6" x14ac:dyDescent="0.25">
      <c r="A59" s="321"/>
      <c r="B59" s="301" t="s">
        <v>373</v>
      </c>
      <c r="C59" s="302" t="s">
        <v>2307</v>
      </c>
      <c r="D59" s="303">
        <f>SUMIF('[1]CE NEW'!$B:$B,$B:$B,'[1]CE NEW'!AA:AA)/1000</f>
        <v>1475.9044699999999</v>
      </c>
      <c r="E59" s="303">
        <v>453</v>
      </c>
      <c r="F59" s="303">
        <v>485</v>
      </c>
    </row>
    <row r="60" spans="1:6" ht="15.75" thickBot="1" x14ac:dyDescent="0.3">
      <c r="A60" s="321"/>
      <c r="B60" s="301" t="s">
        <v>380</v>
      </c>
      <c r="C60" s="302" t="s">
        <v>2308</v>
      </c>
      <c r="D60" s="303">
        <f>SUMIF('[1]CE NEW'!$B:$B,$B:$B,'[1]CE NEW'!AA:AA)/1000</f>
        <v>3.8016000000000001</v>
      </c>
      <c r="E60" s="303">
        <v>627</v>
      </c>
      <c r="F60" s="303">
        <v>608</v>
      </c>
    </row>
    <row r="61" spans="1:6" ht="15.75" thickBot="1" x14ac:dyDescent="0.3">
      <c r="B61" s="306" t="s">
        <v>2309</v>
      </c>
      <c r="C61" s="307" t="s">
        <v>2310</v>
      </c>
      <c r="D61" s="308">
        <f>SUM(D58:D60)</f>
        <v>82243.484599999982</v>
      </c>
      <c r="E61" s="308">
        <f>SUM(E58:E60)</f>
        <v>77841</v>
      </c>
      <c r="F61" s="308">
        <f>SUM(F58:F60)</f>
        <v>67793</v>
      </c>
    </row>
    <row r="62" spans="1:6" x14ac:dyDescent="0.25">
      <c r="A62" s="321"/>
      <c r="B62" s="301" t="s">
        <v>397</v>
      </c>
      <c r="C62" s="302" t="s">
        <v>2311</v>
      </c>
      <c r="D62" s="303">
        <f>SUMIF('[1]CE NEW'!$B:$B,$B:$B,'[1]CE NEW'!AA:AA)/1000</f>
        <v>0</v>
      </c>
      <c r="E62" s="303">
        <v>0</v>
      </c>
      <c r="F62" s="303">
        <v>0</v>
      </c>
    </row>
    <row r="63" spans="1:6" x14ac:dyDescent="0.25">
      <c r="A63" s="321"/>
      <c r="B63" s="301" t="s">
        <v>402</v>
      </c>
      <c r="C63" s="302" t="s">
        <v>2312</v>
      </c>
      <c r="D63" s="303">
        <f>SUMIF('[1]CE NEW'!$B:$B,$B:$B,'[1]CE NEW'!AA:AA)/1000</f>
        <v>36887.245610000005</v>
      </c>
      <c r="E63" s="303">
        <v>39232</v>
      </c>
      <c r="F63" s="303">
        <v>38763</v>
      </c>
    </row>
    <row r="64" spans="1:6" x14ac:dyDescent="0.25">
      <c r="A64" s="321"/>
      <c r="B64" s="301" t="s">
        <v>405</v>
      </c>
      <c r="C64" s="302" t="s">
        <v>2313</v>
      </c>
      <c r="D64" s="303">
        <f>SUMIF('[1]CE NEW'!$B:$B,$B:$B,'[1]CE NEW'!AA:AA)/1000</f>
        <v>3096.9684200000002</v>
      </c>
      <c r="E64" s="303">
        <v>3236</v>
      </c>
      <c r="F64" s="303">
        <v>3087</v>
      </c>
    </row>
    <row r="65" spans="1:6" x14ac:dyDescent="0.25">
      <c r="A65" s="321"/>
      <c r="B65" s="301" t="s">
        <v>408</v>
      </c>
      <c r="C65" s="302" t="s">
        <v>2314</v>
      </c>
      <c r="D65" s="303">
        <f>SUMIF('[1]CE NEW'!$B:$B,$B:$B,'[1]CE NEW'!AA:AA)/1000</f>
        <v>15231.085509999999</v>
      </c>
      <c r="E65" s="303">
        <v>15799</v>
      </c>
      <c r="F65" s="303">
        <v>15415</v>
      </c>
    </row>
    <row r="66" spans="1:6" x14ac:dyDescent="0.25">
      <c r="A66" s="321"/>
      <c r="B66" s="301" t="s">
        <v>412</v>
      </c>
      <c r="C66" s="302" t="s">
        <v>2315</v>
      </c>
      <c r="D66" s="303">
        <f>SUMIF('[1]CE NEW'!$B:$B,$B:$B,'[1]CE NEW'!AA:AA)/1000</f>
        <v>5890.5325300000004</v>
      </c>
      <c r="E66" s="303">
        <v>5223</v>
      </c>
      <c r="F66" s="303">
        <v>6237</v>
      </c>
    </row>
    <row r="67" spans="1:6" x14ac:dyDescent="0.25">
      <c r="B67" s="301" t="s">
        <v>2316</v>
      </c>
      <c r="C67" s="302" t="s">
        <v>2317</v>
      </c>
      <c r="D67" s="311">
        <f>SUM(D62:D66)</f>
        <v>61105.832070000004</v>
      </c>
      <c r="E67" s="311">
        <f>SUM(E62:E66)</f>
        <v>63490</v>
      </c>
      <c r="F67" s="311">
        <f>SUM(F62:F66)</f>
        <v>63502</v>
      </c>
    </row>
    <row r="68" spans="1:6" x14ac:dyDescent="0.25">
      <c r="A68" s="321"/>
      <c r="B68" s="301" t="s">
        <v>449</v>
      </c>
      <c r="C68" s="302" t="s">
        <v>2318</v>
      </c>
      <c r="D68" s="303">
        <f>SUMIF('[1]CE NEW'!$B:$B,$B:$B,'[1]CE NEW'!AA:AA)/1000</f>
        <v>1122.5014100000001</v>
      </c>
      <c r="E68" s="303">
        <v>1225</v>
      </c>
      <c r="F68" s="303">
        <v>984</v>
      </c>
    </row>
    <row r="69" spans="1:6" x14ac:dyDescent="0.25">
      <c r="B69" s="301" t="s">
        <v>840</v>
      </c>
      <c r="C69" s="302" t="s">
        <v>2319</v>
      </c>
      <c r="D69" s="303">
        <f>SUMIF('[1]CE NEW'!$B:$B,$B:$B,'[1]CE NEW'!AA:AA)/1000</f>
        <v>10578.706</v>
      </c>
      <c r="E69" s="303">
        <v>10492</v>
      </c>
      <c r="F69" s="303">
        <v>10571</v>
      </c>
    </row>
    <row r="70" spans="1:6" x14ac:dyDescent="0.25">
      <c r="B70" s="301" t="s">
        <v>929</v>
      </c>
      <c r="C70" s="302" t="s">
        <v>2320</v>
      </c>
      <c r="D70" s="303">
        <f>SUMIF('[1]CE NEW'!$B:$B,$B:$B,'[1]CE NEW'!AA:AA)/1000</f>
        <v>19646.479750000002</v>
      </c>
      <c r="E70" s="303">
        <v>19088</v>
      </c>
      <c r="F70" s="303">
        <v>18296</v>
      </c>
    </row>
    <row r="71" spans="1:6" x14ac:dyDescent="0.25">
      <c r="B71" s="301" t="s">
        <v>837</v>
      </c>
      <c r="C71" s="302" t="s">
        <v>2321</v>
      </c>
      <c r="D71" s="303">
        <f>SUMIF('[1]CE NEW'!$B:$B,$B:$B,'[1]CE NEW'!AA:AA)/1000</f>
        <v>9639.8104800000001</v>
      </c>
      <c r="E71" s="303">
        <v>8997</v>
      </c>
      <c r="F71" s="303">
        <v>9421</v>
      </c>
    </row>
    <row r="72" spans="1:6" x14ac:dyDescent="0.25">
      <c r="B72" s="301" t="s">
        <v>2322</v>
      </c>
      <c r="C72" s="302" t="s">
        <v>2323</v>
      </c>
      <c r="D72" s="311">
        <f>SUM(D69:D71)</f>
        <v>39864.996230000004</v>
      </c>
      <c r="E72" s="311">
        <f>SUM(E69:E71)</f>
        <v>38577</v>
      </c>
      <c r="F72" s="311">
        <f>SUM(F69:F71)</f>
        <v>38288</v>
      </c>
    </row>
    <row r="73" spans="1:6" x14ac:dyDescent="0.25">
      <c r="B73" s="301" t="s">
        <v>858</v>
      </c>
      <c r="C73" s="302" t="s">
        <v>2324</v>
      </c>
      <c r="D73" s="303">
        <f>SUMIF('[1]CE NEW'!$B:$B,$B:$B,'[1]CE NEW'!AA:AA)/1000</f>
        <v>7352.9153399999996</v>
      </c>
      <c r="E73" s="303">
        <v>7395</v>
      </c>
      <c r="F73" s="303">
        <v>7699</v>
      </c>
    </row>
    <row r="74" spans="1:6" x14ac:dyDescent="0.25">
      <c r="B74" s="301" t="s">
        <v>772</v>
      </c>
      <c r="C74" s="302" t="s">
        <v>2325</v>
      </c>
      <c r="D74" s="303">
        <f>SUMIF('[1]CE NEW'!$B:$B,$B:$B,'[1]CE NEW'!AA:AA)/1000</f>
        <v>3091.3378199999997</v>
      </c>
      <c r="E74" s="303">
        <v>3168</v>
      </c>
      <c r="F74" s="303">
        <v>3037</v>
      </c>
    </row>
    <row r="75" spans="1:6" x14ac:dyDescent="0.25">
      <c r="B75" s="301" t="s">
        <v>888</v>
      </c>
      <c r="C75" s="302" t="s">
        <v>2326</v>
      </c>
      <c r="D75" s="303">
        <f>SUMIF('[1]CE NEW'!$B:$B,$B:$B,'[1]CE NEW'!AA:AA)/1000</f>
        <v>1676.56555</v>
      </c>
      <c r="E75" s="303">
        <v>1519</v>
      </c>
      <c r="F75" s="303">
        <v>1909</v>
      </c>
    </row>
    <row r="76" spans="1:6" x14ac:dyDescent="0.25">
      <c r="B76" s="301" t="s">
        <v>2327</v>
      </c>
      <c r="C76" s="302" t="s">
        <v>2328</v>
      </c>
      <c r="D76" s="311">
        <f>SUM(D74:D75)</f>
        <v>4767.90337</v>
      </c>
      <c r="E76" s="311">
        <f>SUM(E74:E75)</f>
        <v>4687</v>
      </c>
      <c r="F76" s="311">
        <f>SUM(F74:F75)</f>
        <v>4946</v>
      </c>
    </row>
    <row r="77" spans="1:6" x14ac:dyDescent="0.25">
      <c r="B77" s="301" t="s">
        <v>745</v>
      </c>
      <c r="C77" s="302" t="s">
        <v>2329</v>
      </c>
      <c r="D77" s="303">
        <f>SUMIF('[1]CE NEW'!$B:$B,$B:$B,'[1]CE NEW'!AA:AA)/1000</f>
        <v>835.56161999999995</v>
      </c>
      <c r="E77" s="303">
        <v>512</v>
      </c>
      <c r="F77" s="303">
        <v>657</v>
      </c>
    </row>
    <row r="78" spans="1:6" x14ac:dyDescent="0.25">
      <c r="B78" s="301" t="s">
        <v>867</v>
      </c>
      <c r="C78" s="302" t="s">
        <v>2330</v>
      </c>
      <c r="D78" s="303">
        <f>SUMIF('[1]CE NEW'!$B:$B,$B:$B,'[1]CE NEW'!AA:AA)/1000</f>
        <v>6992.9129999999996</v>
      </c>
      <c r="E78" s="303">
        <v>6423</v>
      </c>
      <c r="F78" s="303">
        <v>7302</v>
      </c>
    </row>
    <row r="79" spans="1:6" x14ac:dyDescent="0.25">
      <c r="B79" s="301" t="s">
        <v>815</v>
      </c>
      <c r="C79" s="302" t="s">
        <v>2331</v>
      </c>
      <c r="D79" s="303">
        <f>SUMIF('[1]CE NEW'!$B:$B,$B:$B,'[1]CE NEW'!AA:AA)/1000</f>
        <v>23960.194309999992</v>
      </c>
      <c r="E79" s="303">
        <v>21029</v>
      </c>
      <c r="F79" s="303">
        <v>22549</v>
      </c>
    </row>
    <row r="80" spans="1:6" x14ac:dyDescent="0.25">
      <c r="B80" s="301" t="s">
        <v>952</v>
      </c>
      <c r="C80" s="302" t="s">
        <v>2332</v>
      </c>
      <c r="D80" s="303">
        <f>SUMIF('[1]CE NEW'!$B:$B,$B:$B,'[1]CE NEW'!AA:AA)/1000</f>
        <v>4948.2735000000002</v>
      </c>
      <c r="E80" s="303">
        <v>4991</v>
      </c>
      <c r="F80" s="303">
        <v>5013</v>
      </c>
    </row>
    <row r="81" spans="2:6" ht="15.75" thickBot="1" x14ac:dyDescent="0.3">
      <c r="B81" s="301" t="s">
        <v>2333</v>
      </c>
      <c r="C81" s="302" t="s">
        <v>2334</v>
      </c>
      <c r="D81" s="311">
        <f>D72+D73+D76+D77+D78+D79+D80</f>
        <v>88722.757369999992</v>
      </c>
      <c r="E81" s="311">
        <f>E72+E73+E76+E77+E78+E79+E80</f>
        <v>83614</v>
      </c>
      <c r="F81" s="311">
        <f>F72+F73+F76+F77+F78+F79+F80</f>
        <v>86454</v>
      </c>
    </row>
    <row r="82" spans="2:6" ht="15.75" thickBot="1" x14ac:dyDescent="0.3">
      <c r="B82" s="306" t="s">
        <v>2335</v>
      </c>
      <c r="C82" s="307" t="s">
        <v>2336</v>
      </c>
      <c r="D82" s="308">
        <f>D67+D68+D81</f>
        <v>150951.09084999998</v>
      </c>
      <c r="E82" s="308">
        <f>E67+E68+E81</f>
        <v>148329</v>
      </c>
      <c r="F82" s="308">
        <f>F67+F68+F81</f>
        <v>150940</v>
      </c>
    </row>
    <row r="83" spans="2:6" x14ac:dyDescent="0.25">
      <c r="B83" s="301" t="s">
        <v>329</v>
      </c>
      <c r="C83" s="302" t="s">
        <v>2337</v>
      </c>
      <c r="D83" s="322">
        <v>39</v>
      </c>
      <c r="E83" s="322">
        <v>-1070</v>
      </c>
      <c r="F83" s="322">
        <v>796</v>
      </c>
    </row>
    <row r="84" spans="2:6" ht="15.75" thickBot="1" x14ac:dyDescent="0.3">
      <c r="B84" s="301" t="s">
        <v>345</v>
      </c>
      <c r="C84" s="302" t="s">
        <v>2338</v>
      </c>
      <c r="D84" s="303">
        <f>SUMIF('[1]CE NEW'!$B:$B,$B:$B,'[1]CE NEW'!AA:AA)/1000</f>
        <v>0</v>
      </c>
      <c r="E84" s="303">
        <v>0</v>
      </c>
      <c r="F84" s="303">
        <v>0</v>
      </c>
    </row>
    <row r="85" spans="2:6" ht="15.75" thickBot="1" x14ac:dyDescent="0.3">
      <c r="B85" s="306" t="s">
        <v>2339</v>
      </c>
      <c r="C85" s="307" t="s">
        <v>2340</v>
      </c>
      <c r="D85" s="308">
        <f>SUM(D83:D84)</f>
        <v>39</v>
      </c>
      <c r="E85" s="308">
        <f>SUM(E83:E84)</f>
        <v>-1070</v>
      </c>
      <c r="F85" s="308">
        <f>SUM(F83:F84)</f>
        <v>796</v>
      </c>
    </row>
    <row r="86" spans="2:6" x14ac:dyDescent="0.25">
      <c r="B86" s="301" t="s">
        <v>1154</v>
      </c>
      <c r="C86" s="302" t="s">
        <v>2341</v>
      </c>
      <c r="D86" s="303">
        <f>SUMIF('[1]CE NEW'!$B:$B,$B:$B,'[1]CE NEW'!AA:AA)/1000</f>
        <v>8079.41086</v>
      </c>
      <c r="E86" s="303">
        <v>5482</v>
      </c>
      <c r="F86" s="303">
        <v>6267</v>
      </c>
    </row>
    <row r="87" spans="2:6" x14ac:dyDescent="0.25">
      <c r="B87" s="301" t="s">
        <v>1158</v>
      </c>
      <c r="C87" s="302" t="s">
        <v>2342</v>
      </c>
      <c r="D87" s="303">
        <f>SUMIF('[1]CE NEW'!$B:$B,$B:$B,'[1]CE NEW'!AA:AA)/1000</f>
        <v>1195.0578400000002</v>
      </c>
      <c r="E87" s="303">
        <v>200</v>
      </c>
      <c r="F87" s="303">
        <v>153</v>
      </c>
    </row>
    <row r="88" spans="2:6" x14ac:dyDescent="0.25">
      <c r="B88" s="301" t="s">
        <v>1162</v>
      </c>
      <c r="C88" s="302" t="s">
        <v>2343</v>
      </c>
      <c r="D88" s="303">
        <f>SUMIF('[1]CE NEW'!$B:$B,$B:$B,'[1]CE NEW'!AA:AA)/1000</f>
        <v>1179.05674</v>
      </c>
      <c r="E88" s="303">
        <v>1813</v>
      </c>
      <c r="F88" s="303">
        <v>1219</v>
      </c>
    </row>
    <row r="89" spans="2:6" x14ac:dyDescent="0.25">
      <c r="B89" s="301" t="s">
        <v>1165</v>
      </c>
      <c r="C89" s="302" t="s">
        <v>2344</v>
      </c>
      <c r="D89" s="303">
        <f>SUMIF('[1]CE NEW'!$B:$B,$B:$B,'[1]CE NEW'!AA:AA)/1000</f>
        <v>2940</v>
      </c>
      <c r="E89" s="303">
        <v>1056</v>
      </c>
      <c r="F89" s="303">
        <v>1567</v>
      </c>
    </row>
    <row r="90" spans="2:6" x14ac:dyDescent="0.25">
      <c r="B90" s="301" t="s">
        <v>1170</v>
      </c>
      <c r="C90" s="302" t="s">
        <v>2345</v>
      </c>
      <c r="D90" s="303">
        <f>SUMIF('[1]CE NEW'!$B:$B,$B:$B,'[1]CE NEW'!AA:AA)/1000</f>
        <v>0</v>
      </c>
      <c r="E90" s="303">
        <v>0</v>
      </c>
      <c r="F90" s="303">
        <v>0</v>
      </c>
    </row>
    <row r="91" spans="2:6" x14ac:dyDescent="0.25">
      <c r="B91" s="301" t="s">
        <v>2346</v>
      </c>
      <c r="C91" s="302" t="s">
        <v>2347</v>
      </c>
      <c r="D91" s="311">
        <f>SUM(D86:D90)</f>
        <v>13393.525439999999</v>
      </c>
      <c r="E91" s="311">
        <f>SUM(E86:E90)</f>
        <v>8551</v>
      </c>
      <c r="F91" s="311">
        <f>SUM(F86:F90)</f>
        <v>9206</v>
      </c>
    </row>
    <row r="92" spans="2:6" x14ac:dyDescent="0.25">
      <c r="B92" s="301" t="s">
        <v>1176</v>
      </c>
      <c r="C92" s="302" t="s">
        <v>2348</v>
      </c>
      <c r="D92" s="303">
        <f>SUMIF('[1]CE NEW'!$B:$B,$B:$B,'[1]CE NEW'!AA:AA)/1000</f>
        <v>286</v>
      </c>
      <c r="E92" s="303">
        <v>318</v>
      </c>
      <c r="F92" s="303">
        <v>318</v>
      </c>
    </row>
    <row r="93" spans="2:6" x14ac:dyDescent="0.25">
      <c r="B93" s="301" t="s">
        <v>1199</v>
      </c>
      <c r="C93" s="302" t="s">
        <v>2349</v>
      </c>
      <c r="D93" s="303">
        <f>SUMIF('[1]CE NEW'!$B:$B,$B:$B,'[1]CE NEW'!AA:AA)/1000</f>
        <v>2603.1641500000001</v>
      </c>
      <c r="E93" s="303">
        <v>1982</v>
      </c>
      <c r="F93" s="303">
        <v>1606</v>
      </c>
    </row>
    <row r="94" spans="2:6" x14ac:dyDescent="0.25">
      <c r="B94" s="301" t="s">
        <v>1203</v>
      </c>
      <c r="C94" s="302" t="s">
        <v>2350</v>
      </c>
      <c r="D94" s="303">
        <f>SUMIF('[1]CE NEW'!$B:$B,$B:$B,'[1]CE NEW'!AA:AA)/1000</f>
        <v>280.89073999999999</v>
      </c>
      <c r="E94" s="303">
        <v>212</v>
      </c>
      <c r="F94" s="303">
        <v>172</v>
      </c>
    </row>
    <row r="95" spans="2:6" x14ac:dyDescent="0.25">
      <c r="B95" s="301" t="s">
        <v>1206</v>
      </c>
      <c r="C95" s="302" t="s">
        <v>2351</v>
      </c>
      <c r="D95" s="303">
        <f>SUMIF('[1]CE NEW'!$B:$B,$B:$B,'[1]CE NEW'!AA:AA)/1000</f>
        <v>806.5924399999999</v>
      </c>
      <c r="E95" s="303">
        <v>3351</v>
      </c>
      <c r="F95" s="303">
        <v>2584</v>
      </c>
    </row>
    <row r="96" spans="2:6" x14ac:dyDescent="0.25">
      <c r="B96" s="301" t="s">
        <v>1210</v>
      </c>
      <c r="C96" s="302" t="s">
        <v>2352</v>
      </c>
      <c r="D96" s="303">
        <f>SUMIF('[1]CE NEW'!$B:$B,$B:$B,'[1]CE NEW'!AA:AA)/1000</f>
        <v>143.19927999999999</v>
      </c>
      <c r="E96" s="303">
        <v>298</v>
      </c>
      <c r="F96" s="303">
        <v>230</v>
      </c>
    </row>
    <row r="97" spans="2:6" x14ac:dyDescent="0.25">
      <c r="B97" s="301" t="s">
        <v>1214</v>
      </c>
      <c r="C97" s="302" t="s">
        <v>2353</v>
      </c>
      <c r="D97" s="303">
        <f>SUMIF('[1]CE NEW'!$B:$B,$B:$B,'[1]CE NEW'!AA:AA)/1000</f>
        <v>1268.4484600000001</v>
      </c>
      <c r="E97" s="303">
        <v>0</v>
      </c>
      <c r="F97" s="303">
        <v>0</v>
      </c>
    </row>
    <row r="98" spans="2:6" x14ac:dyDescent="0.25">
      <c r="B98" s="301" t="s">
        <v>2354</v>
      </c>
      <c r="C98" s="302" t="s">
        <v>2355</v>
      </c>
      <c r="D98" s="311">
        <f>SUM(D93:D97)</f>
        <v>5102.2950700000001</v>
      </c>
      <c r="E98" s="311">
        <f>SUM(E93:E97)</f>
        <v>5843</v>
      </c>
      <c r="F98" s="311">
        <f>SUM(F93:F97)</f>
        <v>4592</v>
      </c>
    </row>
    <row r="99" spans="2:6" x14ac:dyDescent="0.25">
      <c r="B99" s="301" t="s">
        <v>1198</v>
      </c>
      <c r="C99" s="302" t="s">
        <v>2356</v>
      </c>
      <c r="D99" s="303">
        <f>SUMIF('[1]CE NEW'!$B:$B,$B:$B,'[1]CE NEW'!AA:AA)/1000</f>
        <v>0</v>
      </c>
      <c r="E99" s="303">
        <v>0</v>
      </c>
      <c r="F99" s="303">
        <v>399</v>
      </c>
    </row>
    <row r="100" spans="2:6" ht="15.75" thickBot="1" x14ac:dyDescent="0.3">
      <c r="B100" s="301" t="s">
        <v>1226</v>
      </c>
      <c r="C100" s="302" t="s">
        <v>2357</v>
      </c>
      <c r="D100" s="303">
        <f>SUMIF('[1]CE NEW'!$B:$B,$B:$B,'[1]CE NEW'!AA:AA)/1000</f>
        <v>0</v>
      </c>
      <c r="E100" s="303">
        <v>1523</v>
      </c>
      <c r="F100" s="303">
        <v>2960</v>
      </c>
    </row>
    <row r="101" spans="2:6" ht="15.75" thickBot="1" x14ac:dyDescent="0.3">
      <c r="B101" s="306" t="s">
        <v>2358</v>
      </c>
      <c r="C101" s="307" t="s">
        <v>1557</v>
      </c>
      <c r="D101" s="308">
        <f>D91+D92+D98+D99+D100</f>
        <v>18781.820509999998</v>
      </c>
      <c r="E101" s="308">
        <f>E91+E92+E98+E99+E100</f>
        <v>16235</v>
      </c>
      <c r="F101" s="308">
        <f>F91+F92+F98+F99+F100</f>
        <v>17475</v>
      </c>
    </row>
    <row r="102" spans="2:6" x14ac:dyDescent="0.25">
      <c r="B102" s="301" t="s">
        <v>1115</v>
      </c>
      <c r="C102" s="302" t="s">
        <v>2359</v>
      </c>
      <c r="D102" s="303">
        <f>SUMIF('[1]CE NEW'!$B:$B,$B:$B,'[1]CE NEW'!AA:AA)/1000</f>
        <v>1118.9941499999995</v>
      </c>
      <c r="E102" s="303">
        <v>1253</v>
      </c>
      <c r="F102" s="303">
        <v>0</v>
      </c>
    </row>
    <row r="103" spans="2:6" ht="15.75" thickBot="1" x14ac:dyDescent="0.3">
      <c r="B103" s="301" t="s">
        <v>1135</v>
      </c>
      <c r="C103" s="302" t="s">
        <v>2360</v>
      </c>
      <c r="D103" s="303">
        <f>SUMIF('[1]CE NEW'!$B:$B,$B:$B,'[1]CE NEW'!AA:AA)/1000</f>
        <v>-10.828189999999973</v>
      </c>
      <c r="E103" s="303">
        <v>100</v>
      </c>
      <c r="F103" s="303">
        <v>0</v>
      </c>
    </row>
    <row r="104" spans="2:6" ht="15.75" thickBot="1" x14ac:dyDescent="0.3">
      <c r="B104" s="306" t="s">
        <v>2361</v>
      </c>
      <c r="C104" s="307" t="s">
        <v>2362</v>
      </c>
      <c r="D104" s="308">
        <f>SUM(D102:D103)</f>
        <v>1108.1659599999996</v>
      </c>
      <c r="E104" s="308">
        <f>SUM(E102:E103)</f>
        <v>1353</v>
      </c>
      <c r="F104" s="308">
        <f>SUM(F102:F103)</f>
        <v>0</v>
      </c>
    </row>
    <row r="105" spans="2:6" ht="15.75" thickBot="1" x14ac:dyDescent="0.3">
      <c r="B105" s="312" t="s">
        <v>2238</v>
      </c>
      <c r="C105" s="302"/>
      <c r="D105" s="311"/>
      <c r="E105" s="311"/>
      <c r="F105" s="311"/>
    </row>
    <row r="106" spans="2:6" ht="15.75" thickBot="1" x14ac:dyDescent="0.3">
      <c r="B106" s="315" t="s">
        <v>2363</v>
      </c>
      <c r="C106" s="316" t="s">
        <v>2364</v>
      </c>
      <c r="D106" s="317">
        <f>D57+D61+D82+D85+D101+D104</f>
        <v>499010.16398999991</v>
      </c>
      <c r="E106" s="317">
        <f>E57+E61+E82+E85+E101+E104</f>
        <v>483601</v>
      </c>
      <c r="F106" s="317">
        <f>F57+F61+F82+F85+F101+F104</f>
        <v>480706</v>
      </c>
    </row>
    <row r="107" spans="2:6" ht="15.75" thickBot="1" x14ac:dyDescent="0.3">
      <c r="B107" s="312" t="s">
        <v>2238</v>
      </c>
      <c r="C107" s="323"/>
      <c r="D107" s="324"/>
      <c r="E107" s="324"/>
      <c r="F107" s="324"/>
    </row>
    <row r="108" spans="2:6" ht="15.75" thickBot="1" x14ac:dyDescent="0.3">
      <c r="B108" s="306" t="s">
        <v>473</v>
      </c>
      <c r="C108" s="307" t="s">
        <v>2365</v>
      </c>
      <c r="D108" s="325">
        <f>SUMIF('[1]CE NEW'!$B:$B,$B:$B,'[1]CE NEW'!AA:AA)/1000</f>
        <v>45569.210080000004</v>
      </c>
      <c r="E108" s="325">
        <v>45819</v>
      </c>
      <c r="F108" s="325">
        <v>47117</v>
      </c>
    </row>
    <row r="109" spans="2:6" ht="15.75" thickBot="1" x14ac:dyDescent="0.3">
      <c r="B109" s="306" t="s">
        <v>494</v>
      </c>
      <c r="C109" s="307" t="s">
        <v>2366</v>
      </c>
      <c r="D109" s="325">
        <f>SUMIF('[1]CE NEW'!$B:$B,$B:$B,'[1]CE NEW'!AA:AA)/1000</f>
        <v>60422.92785</v>
      </c>
      <c r="E109" s="325">
        <v>64986</v>
      </c>
      <c r="F109" s="325">
        <v>57505</v>
      </c>
    </row>
    <row r="110" spans="2:6" x14ac:dyDescent="0.25">
      <c r="B110" s="301" t="s">
        <v>605</v>
      </c>
      <c r="C110" s="302" t="s">
        <v>2367</v>
      </c>
      <c r="D110" s="303">
        <f>SUMIF('[1]CE NEW'!$B:$B,$B:$B,'[1]CE NEW'!AA:AA)/1000</f>
        <v>11071.90884</v>
      </c>
      <c r="E110" s="303">
        <v>10615</v>
      </c>
      <c r="F110" s="303">
        <v>12527</v>
      </c>
    </row>
    <row r="111" spans="2:6" x14ac:dyDescent="0.25">
      <c r="B111" s="301" t="s">
        <v>510</v>
      </c>
      <c r="C111" s="302" t="s">
        <v>2368</v>
      </c>
      <c r="D111" s="303">
        <f>SUMIF('[1]CE NEW'!$B:$B,$B:$B,'[1]CE NEW'!AA:AA)/1000</f>
        <v>8745.8677499999994</v>
      </c>
      <c r="E111" s="303">
        <v>9015</v>
      </c>
      <c r="F111" s="303">
        <v>9795</v>
      </c>
    </row>
    <row r="112" spans="2:6" x14ac:dyDescent="0.25">
      <c r="B112" s="301" t="s">
        <v>521</v>
      </c>
      <c r="C112" s="302" t="s">
        <v>2369</v>
      </c>
      <c r="D112" s="303">
        <f>SUMIF('[1]CE NEW'!$B:$B,$B:$B,'[1]CE NEW'!AA:AA)/1000</f>
        <v>4641.3560700000007</v>
      </c>
      <c r="E112" s="303">
        <v>5077</v>
      </c>
      <c r="F112" s="303">
        <v>5274</v>
      </c>
    </row>
    <row r="113" spans="2:6" x14ac:dyDescent="0.25">
      <c r="B113" s="301" t="s">
        <v>2370</v>
      </c>
      <c r="C113" s="302" t="s">
        <v>2368</v>
      </c>
      <c r="D113" s="311">
        <f>SUM(D111:D112)</f>
        <v>13387.223819999999</v>
      </c>
      <c r="E113" s="311">
        <f>SUM(E111:E112)</f>
        <v>14092</v>
      </c>
      <c r="F113" s="311">
        <f>SUM(F111:F112)</f>
        <v>15069</v>
      </c>
    </row>
    <row r="114" spans="2:6" x14ac:dyDescent="0.25">
      <c r="B114" s="301" t="s">
        <v>559</v>
      </c>
      <c r="C114" s="302" t="s">
        <v>2371</v>
      </c>
      <c r="D114" s="303">
        <f>SUMIF('[1]CE NEW'!$B:$B,$B:$B,'[1]CE NEW'!AA:AA)/1000</f>
        <v>24236.151749999997</v>
      </c>
      <c r="E114" s="303">
        <v>23507</v>
      </c>
      <c r="F114" s="303">
        <v>24189</v>
      </c>
    </row>
    <row r="115" spans="2:6" x14ac:dyDescent="0.25">
      <c r="B115" s="301" t="s">
        <v>692</v>
      </c>
      <c r="C115" s="302" t="s">
        <v>2372</v>
      </c>
      <c r="D115" s="303">
        <f>SUMIF('[1]CE NEW'!$B:$B,$B:$B,'[1]CE NEW'!AA:AA)/1000</f>
        <v>4825.3305499999997</v>
      </c>
      <c r="E115" s="303">
        <v>4578</v>
      </c>
      <c r="F115" s="303">
        <v>4458</v>
      </c>
    </row>
    <row r="116" spans="2:6" x14ac:dyDescent="0.25">
      <c r="B116" s="301" t="s">
        <v>578</v>
      </c>
      <c r="C116" s="302" t="s">
        <v>2373</v>
      </c>
      <c r="D116" s="303">
        <f>SUMIF('[1]CE NEW'!$B:$B,$B:$B,'[1]CE NEW'!AA:AA)/1000</f>
        <v>0</v>
      </c>
      <c r="E116" s="303">
        <v>0</v>
      </c>
      <c r="F116" s="303">
        <v>0</v>
      </c>
    </row>
    <row r="117" spans="2:6" x14ac:dyDescent="0.25">
      <c r="B117" s="301" t="s">
        <v>592</v>
      </c>
      <c r="C117" s="302" t="s">
        <v>2374</v>
      </c>
      <c r="D117" s="303">
        <f>SUMIF('[1]CE NEW'!$B:$B,$B:$B,'[1]CE NEW'!AA:AA)/1000</f>
        <v>11299.58634</v>
      </c>
      <c r="E117" s="303">
        <v>10867</v>
      </c>
      <c r="F117" s="303">
        <v>10540</v>
      </c>
    </row>
    <row r="118" spans="2:6" x14ac:dyDescent="0.25">
      <c r="B118" s="301" t="s">
        <v>2375</v>
      </c>
      <c r="C118" s="302" t="s">
        <v>2376</v>
      </c>
      <c r="D118" s="311">
        <f>D116+D117</f>
        <v>11299.58634</v>
      </c>
      <c r="E118" s="311">
        <f>E116+E117</f>
        <v>10867</v>
      </c>
      <c r="F118" s="311">
        <f>F116+F117</f>
        <v>10540</v>
      </c>
    </row>
    <row r="119" spans="2:6" x14ac:dyDescent="0.25">
      <c r="B119" s="301" t="s">
        <v>636</v>
      </c>
      <c r="C119" s="302" t="s">
        <v>2377</v>
      </c>
      <c r="D119" s="303">
        <f>SUMIF('[1]CE NEW'!$B:$B,$B:$B,'[1]CE NEW'!AA:AA)/1000</f>
        <v>8316.6044099999999</v>
      </c>
      <c r="E119" s="303">
        <v>8033</v>
      </c>
      <c r="F119" s="303">
        <v>8574</v>
      </c>
    </row>
    <row r="120" spans="2:6" x14ac:dyDescent="0.25">
      <c r="B120" s="301" t="s">
        <v>654</v>
      </c>
      <c r="C120" s="302" t="s">
        <v>2378</v>
      </c>
      <c r="D120" s="303">
        <f>SUMIF('[1]CE NEW'!$B:$B,$B:$B,'[1]CE NEW'!AA:AA)/1000</f>
        <v>2270.2819199999999</v>
      </c>
      <c r="E120" s="303">
        <v>762</v>
      </c>
      <c r="F120" s="303">
        <v>359</v>
      </c>
    </row>
    <row r="121" spans="2:6" x14ac:dyDescent="0.25">
      <c r="B121" s="301" t="s">
        <v>674</v>
      </c>
      <c r="C121" s="302" t="s">
        <v>2379</v>
      </c>
      <c r="D121" s="303">
        <f>SUMIF('[1]CE NEW'!$B:$B,$B:$B,'[1]CE NEW'!AA:AA)/1000</f>
        <v>0</v>
      </c>
      <c r="E121" s="303">
        <v>0</v>
      </c>
      <c r="F121" s="303">
        <v>0</v>
      </c>
    </row>
    <row r="122" spans="2:6" x14ac:dyDescent="0.25">
      <c r="B122" s="301" t="s">
        <v>710</v>
      </c>
      <c r="C122" s="302" t="s">
        <v>2380</v>
      </c>
      <c r="D122" s="303">
        <f>SUMIF('[1]CE NEW'!$B:$B,$B:$B,'[1]CE NEW'!AA:AA)/1000</f>
        <v>21830.009140000002</v>
      </c>
      <c r="E122" s="303">
        <v>21881</v>
      </c>
      <c r="F122" s="303">
        <v>22644</v>
      </c>
    </row>
    <row r="123" spans="2:6" x14ac:dyDescent="0.25">
      <c r="B123" s="301" t="s">
        <v>2381</v>
      </c>
      <c r="C123" s="302" t="s">
        <v>2382</v>
      </c>
      <c r="D123" s="311">
        <f>SUM(D119:D122)</f>
        <v>32416.895470000003</v>
      </c>
      <c r="E123" s="311">
        <f>SUM(E119:E122)</f>
        <v>30676</v>
      </c>
      <c r="F123" s="311">
        <f>SUM(F119:F122)</f>
        <v>31577</v>
      </c>
    </row>
    <row r="124" spans="2:6" ht="15.75" thickBot="1" x14ac:dyDescent="0.3">
      <c r="B124" s="301" t="s">
        <v>2383</v>
      </c>
      <c r="C124" s="302" t="s">
        <v>2384</v>
      </c>
      <c r="D124" s="311">
        <f>D115+D118+D123</f>
        <v>48541.812360000004</v>
      </c>
      <c r="E124" s="311">
        <f>E115+E118+E123</f>
        <v>46121</v>
      </c>
      <c r="F124" s="311">
        <f>F115+F118+F123</f>
        <v>46575</v>
      </c>
    </row>
    <row r="125" spans="2:6" ht="15.75" thickBot="1" x14ac:dyDescent="0.3">
      <c r="B125" s="306" t="s">
        <v>2385</v>
      </c>
      <c r="C125" s="307" t="s">
        <v>2386</v>
      </c>
      <c r="D125" s="308">
        <f>D110+D113+D114+D124</f>
        <v>97237.096770000004</v>
      </c>
      <c r="E125" s="308">
        <f>E110+E113+E114+E124</f>
        <v>94335</v>
      </c>
      <c r="F125" s="308">
        <f>F110+F113+F114+F124</f>
        <v>98360</v>
      </c>
    </row>
    <row r="126" spans="2:6" ht="15.75" thickBot="1" x14ac:dyDescent="0.3">
      <c r="B126" s="312" t="s">
        <v>2238</v>
      </c>
      <c r="C126" s="302"/>
      <c r="D126" s="326"/>
      <c r="E126" s="326"/>
      <c r="F126" s="326"/>
    </row>
    <row r="127" spans="2:6" ht="15.75" thickBot="1" x14ac:dyDescent="0.3">
      <c r="B127" s="315" t="s">
        <v>2387</v>
      </c>
      <c r="C127" s="316" t="s">
        <v>2388</v>
      </c>
      <c r="D127" s="317">
        <f>D108+D109+D125</f>
        <v>203229.2347</v>
      </c>
      <c r="E127" s="317">
        <f>E108+E109+E125</f>
        <v>205140</v>
      </c>
      <c r="F127" s="317">
        <f>F108+F109+F125</f>
        <v>202982</v>
      </c>
    </row>
    <row r="128" spans="2:6" ht="15.75" thickBot="1" x14ac:dyDescent="0.3">
      <c r="B128" s="312" t="s">
        <v>2238</v>
      </c>
      <c r="C128" s="302"/>
      <c r="D128" s="311"/>
      <c r="E128" s="311"/>
      <c r="F128" s="311"/>
    </row>
    <row r="129" spans="2:6" ht="15.75" thickBot="1" x14ac:dyDescent="0.3">
      <c r="B129" s="315" t="s">
        <v>2389</v>
      </c>
      <c r="C129" s="316" t="s">
        <v>2390</v>
      </c>
      <c r="D129" s="317">
        <f>D106+D127</f>
        <v>702239.39868999994</v>
      </c>
      <c r="E129" s="317">
        <f>E106+E127</f>
        <v>688741</v>
      </c>
      <c r="F129" s="317">
        <f>F106+F127</f>
        <v>683688</v>
      </c>
    </row>
    <row r="130" spans="2:6" ht="15.75" thickBot="1" x14ac:dyDescent="0.3">
      <c r="B130" s="312" t="s">
        <v>2238</v>
      </c>
      <c r="C130" s="302"/>
      <c r="D130" s="311"/>
      <c r="E130" s="311"/>
      <c r="F130" s="311"/>
    </row>
    <row r="131" spans="2:6" ht="15.75" thickBot="1" x14ac:dyDescent="0.3">
      <c r="B131" s="315" t="s">
        <v>2391</v>
      </c>
      <c r="C131" s="316" t="s">
        <v>2392</v>
      </c>
      <c r="D131" s="317">
        <f>D43-D129</f>
        <v>8077.1160799999489</v>
      </c>
      <c r="E131" s="317">
        <f>E43-E129</f>
        <v>5266</v>
      </c>
      <c r="F131" s="317">
        <f>F43-F129</f>
        <v>18800</v>
      </c>
    </row>
    <row r="132" spans="2:6" ht="15.75" thickBot="1" x14ac:dyDescent="0.3">
      <c r="B132" s="312" t="s">
        <v>2238</v>
      </c>
      <c r="C132" s="327"/>
      <c r="D132" s="311"/>
      <c r="E132" s="311"/>
      <c r="F132" s="311"/>
    </row>
    <row r="133" spans="2:6" ht="15.75" thickBot="1" x14ac:dyDescent="0.3">
      <c r="B133" s="306" t="s">
        <v>1104</v>
      </c>
      <c r="C133" s="307" t="s">
        <v>2393</v>
      </c>
      <c r="D133" s="328">
        <f>SUMIF('[1]CE NEW'!$B:$B,$B:$B,'[1]CE NEW'!AA:AA)/1000</f>
        <v>0</v>
      </c>
      <c r="E133" s="328">
        <v>0</v>
      </c>
      <c r="F133" s="328">
        <v>0</v>
      </c>
    </row>
    <row r="134" spans="2:6" ht="15.75" thickBot="1" x14ac:dyDescent="0.3">
      <c r="B134" s="306" t="s">
        <v>1235</v>
      </c>
      <c r="C134" s="307" t="s">
        <v>2394</v>
      </c>
      <c r="D134" s="328">
        <f>SUMIF('[1]CE NEW'!$B:$B,$B:$B,'[1]CE NEW'!AA:AA)/1000</f>
        <v>2939.8906400000005</v>
      </c>
      <c r="E134" s="328">
        <v>197</v>
      </c>
      <c r="F134" s="328">
        <v>309</v>
      </c>
    </row>
    <row r="135" spans="2:6" x14ac:dyDescent="0.25">
      <c r="B135" s="301" t="s">
        <v>1427</v>
      </c>
      <c r="C135" s="302" t="s">
        <v>1586</v>
      </c>
      <c r="D135" s="303">
        <f>SUMIF('[1]CE NEW'!$B:$B,$B:$B,'[1]CE NEW'!AA:AA)/1000</f>
        <v>16879.299469999998</v>
      </c>
      <c r="E135" s="303">
        <v>17115</v>
      </c>
      <c r="F135" s="303">
        <v>16901</v>
      </c>
    </row>
    <row r="136" spans="2:6" x14ac:dyDescent="0.25">
      <c r="B136" s="301" t="s">
        <v>1439</v>
      </c>
      <c r="C136" s="302" t="s">
        <v>1591</v>
      </c>
      <c r="D136" s="303">
        <f>SUMIF('[1]CE NEW'!$B:$B,$B:$B,'[1]CE NEW'!AA:AA)/1000</f>
        <v>346.11076000000003</v>
      </c>
      <c r="E136" s="303">
        <v>395</v>
      </c>
      <c r="F136" s="303">
        <v>394</v>
      </c>
    </row>
    <row r="137" spans="2:6" ht="15.75" thickBot="1" x14ac:dyDescent="0.3">
      <c r="B137" s="301" t="s">
        <v>1065</v>
      </c>
      <c r="C137" s="302" t="s">
        <v>2395</v>
      </c>
      <c r="D137" s="303">
        <f>SUMIF('[1]CE NEW'!$B:$B,$B:$B,'[1]CE NEW'!AA:AA)/1000</f>
        <v>1296.3577600000001</v>
      </c>
      <c r="E137" s="303">
        <v>1265</v>
      </c>
      <c r="F137" s="303">
        <v>1196</v>
      </c>
    </row>
    <row r="138" spans="2:6" ht="15.75" thickBot="1" x14ac:dyDescent="0.3">
      <c r="B138" s="306" t="s">
        <v>2396</v>
      </c>
      <c r="C138" s="307" t="s">
        <v>2397</v>
      </c>
      <c r="D138" s="308">
        <f>SUM(D135:D137)</f>
        <v>18521.767989999997</v>
      </c>
      <c r="E138" s="308">
        <f>SUM(E135:E137)</f>
        <v>18775</v>
      </c>
      <c r="F138" s="308">
        <f>SUM(F135:F137)</f>
        <v>18491</v>
      </c>
    </row>
    <row r="139" spans="2:6" x14ac:dyDescent="0.25">
      <c r="B139" s="301" t="s">
        <v>1282</v>
      </c>
      <c r="C139" s="302" t="s">
        <v>2398</v>
      </c>
      <c r="D139" s="303">
        <f>SUMIF('[1]CE NEW'!$B:$B,$B:$B,'[1]CE NEW'!AA:AA)/1000</f>
        <v>2594.7477999999996</v>
      </c>
      <c r="E139" s="303">
        <v>2446</v>
      </c>
      <c r="F139" s="303">
        <v>0</v>
      </c>
    </row>
    <row r="140" spans="2:6" x14ac:dyDescent="0.25">
      <c r="B140" s="301" t="s">
        <v>1302</v>
      </c>
      <c r="C140" s="302" t="s">
        <v>2399</v>
      </c>
      <c r="D140" s="303">
        <f>SUMIF('[1]CE NEW'!$B:$B,$B:$B,'[1]CE NEW'!AA:AA)/1000</f>
        <v>1878.9795800000002</v>
      </c>
      <c r="E140" s="303">
        <v>4260</v>
      </c>
      <c r="F140" s="303">
        <v>0</v>
      </c>
    </row>
    <row r="141" spans="2:6" x14ac:dyDescent="0.25">
      <c r="B141" s="301" t="s">
        <v>2400</v>
      </c>
      <c r="C141" s="302" t="s">
        <v>2401</v>
      </c>
      <c r="D141" s="311">
        <f>SUM(D139:D140)</f>
        <v>4473.7273800000003</v>
      </c>
      <c r="E141" s="311">
        <f>SUM(E139:E140)</f>
        <v>6706</v>
      </c>
      <c r="F141" s="311">
        <f>SUM(F139:F140)</f>
        <v>0</v>
      </c>
    </row>
    <row r="142" spans="2:6" x14ac:dyDescent="0.25">
      <c r="B142" s="301" t="s">
        <v>1069</v>
      </c>
      <c r="C142" s="302" t="s">
        <v>2402</v>
      </c>
      <c r="D142" s="303">
        <f>SUMIF('[1]CE NEW'!$B:$B,$B:$B,'[1]CE NEW'!AA:AA)/1000</f>
        <v>1347.9779200000003</v>
      </c>
      <c r="E142" s="303">
        <v>789</v>
      </c>
      <c r="F142" s="303">
        <v>0</v>
      </c>
    </row>
    <row r="143" spans="2:6" x14ac:dyDescent="0.25">
      <c r="B143" s="301" t="s">
        <v>1372</v>
      </c>
      <c r="C143" s="302" t="s">
        <v>2403</v>
      </c>
      <c r="D143" s="303">
        <f>SUMIF('[1]CE NEW'!$B:$B,$B:$B,'[1]CE NEW'!AA:AA)/1000</f>
        <v>3501.7093899999995</v>
      </c>
      <c r="E143" s="303">
        <v>6369</v>
      </c>
      <c r="F143" s="303">
        <v>0</v>
      </c>
    </row>
    <row r="144" spans="2:6" ht="15.75" thickBot="1" x14ac:dyDescent="0.3">
      <c r="B144" s="301" t="s">
        <v>2404</v>
      </c>
      <c r="C144" s="302" t="s">
        <v>2405</v>
      </c>
      <c r="D144" s="311">
        <f>SUM(D142:D143)</f>
        <v>4849.6873099999993</v>
      </c>
      <c r="E144" s="311">
        <f>SUM(E142:E143)</f>
        <v>7158</v>
      </c>
      <c r="F144" s="311">
        <f>SUM(F142:F143)</f>
        <v>0</v>
      </c>
    </row>
    <row r="145" spans="1:6" ht="15.75" thickBot="1" x14ac:dyDescent="0.3">
      <c r="B145" s="306" t="s">
        <v>2406</v>
      </c>
      <c r="C145" s="307" t="s">
        <v>2407</v>
      </c>
      <c r="D145" s="308">
        <f>D144-D141</f>
        <v>375.95992999999908</v>
      </c>
      <c r="E145" s="308">
        <f>E144-E141</f>
        <v>452</v>
      </c>
      <c r="F145" s="308">
        <f>F144-F141</f>
        <v>0</v>
      </c>
    </row>
    <row r="146" spans="1:6" ht="15.75" thickBot="1" x14ac:dyDescent="0.3">
      <c r="B146" s="312" t="s">
        <v>2238</v>
      </c>
      <c r="C146" s="302"/>
      <c r="D146" s="311"/>
      <c r="E146" s="311"/>
      <c r="F146" s="311"/>
    </row>
    <row r="147" spans="1:6" ht="15.75" thickBot="1" x14ac:dyDescent="0.3">
      <c r="B147" s="315" t="s">
        <v>2408</v>
      </c>
      <c r="C147" s="316" t="s">
        <v>2409</v>
      </c>
      <c r="D147" s="317">
        <f>D133+D134+D138+D145</f>
        <v>21837.618559999995</v>
      </c>
      <c r="E147" s="317">
        <f>E133+E134+E138+E145</f>
        <v>19424</v>
      </c>
      <c r="F147" s="317">
        <f>F133+F134+F138+F145</f>
        <v>18800</v>
      </c>
    </row>
    <row r="148" spans="1:6" ht="15.75" thickBot="1" x14ac:dyDescent="0.3">
      <c r="B148" s="312" t="s">
        <v>2238</v>
      </c>
      <c r="C148" s="302"/>
      <c r="D148" s="311"/>
      <c r="E148" s="311"/>
      <c r="F148" s="311"/>
    </row>
    <row r="149" spans="1:6" ht="15.75" thickBot="1" x14ac:dyDescent="0.3">
      <c r="B149" s="315" t="s">
        <v>2410</v>
      </c>
      <c r="C149" s="316" t="s">
        <v>2411</v>
      </c>
      <c r="D149" s="317">
        <f>D131-D147</f>
        <v>-13760.502480000046</v>
      </c>
      <c r="E149" s="317">
        <f>E131-E147</f>
        <v>-14158</v>
      </c>
      <c r="F149" s="317">
        <f>F131-F147</f>
        <v>0</v>
      </c>
    </row>
    <row r="150" spans="1:6" ht="15.75" thickBot="1" x14ac:dyDescent="0.3">
      <c r="B150" s="312" t="s">
        <v>2238</v>
      </c>
      <c r="C150" s="302"/>
      <c r="D150" s="311"/>
      <c r="E150" s="311"/>
      <c r="F150" s="311"/>
    </row>
    <row r="151" spans="1:6" ht="15.75" thickBot="1" x14ac:dyDescent="0.3">
      <c r="B151" s="315" t="s">
        <v>38</v>
      </c>
      <c r="C151" s="316" t="s">
        <v>2412</v>
      </c>
      <c r="D151" s="317">
        <f>SUMIF('[1]CE NEW'!$B:$B,$B:$B,'[1]CE NEW'!AA:AA)/1000</f>
        <v>0</v>
      </c>
      <c r="E151" s="317">
        <v>0</v>
      </c>
      <c r="F151" s="317">
        <v>0</v>
      </c>
    </row>
    <row r="152" spans="1:6" ht="15.75" thickBot="1" x14ac:dyDescent="0.3">
      <c r="B152" s="312" t="s">
        <v>2238</v>
      </c>
      <c r="C152" s="302"/>
      <c r="D152" s="311"/>
      <c r="E152" s="311"/>
      <c r="F152" s="311"/>
    </row>
    <row r="153" spans="1:6" ht="15.75" thickBot="1" x14ac:dyDescent="0.3">
      <c r="A153" s="329"/>
      <c r="B153" s="315" t="s">
        <v>2413</v>
      </c>
      <c r="C153" s="316" t="s">
        <v>2414</v>
      </c>
      <c r="D153" s="317">
        <f>D149+D151</f>
        <v>-13760.502480000046</v>
      </c>
      <c r="E153" s="317">
        <v>-14158</v>
      </c>
      <c r="F153" s="317">
        <v>0</v>
      </c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CE</vt:lpstr>
      <vt:lpstr>Riclassificato</vt:lpstr>
      <vt:lpstr>SP Attivo</vt:lpstr>
      <vt:lpstr>SP Passivo</vt:lpstr>
      <vt:lpstr>POA</vt:lpstr>
      <vt:lpstr>CE!Titoli_stampa</vt:lpstr>
      <vt:lpstr>POA!Titoli_stampa</vt:lpstr>
      <vt:lpstr>Riclassificato!Titoli_stampa</vt:lpstr>
      <vt:lpstr>'SP Attivo'!Titoli_stampa</vt:lpstr>
      <vt:lpstr>'SP Passivo'!Titoli_stampa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tommaso.iantomasi</dc:creator>
  <cp:lastModifiedBy>tommaso.iantomasi</cp:lastModifiedBy>
  <cp:lastPrinted>2020-12-16T10:12:02Z</cp:lastPrinted>
  <dcterms:created xsi:type="dcterms:W3CDTF">2020-07-27T12:35:31Z</dcterms:created>
  <dcterms:modified xsi:type="dcterms:W3CDTF">2020-12-16T10:12:18Z</dcterms:modified>
</cp:coreProperties>
</file>